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 РАЙОНА\Бюджет на 2022 и 2023-2024\прогноз кркут 2022\"/>
    </mc:Choice>
  </mc:AlternateContent>
  <xr:revisionPtr revIDLastSave="0" documentId="13_ncr:1_{D9FBA37F-BF11-4CC3-84B0-94075D4A7CF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Сводная" sheetId="22" r:id="rId1"/>
    <sheet name="производство" sheetId="21" r:id="rId2"/>
    <sheet name="отгрузка" sheetId="25" r:id="rId3"/>
    <sheet name="натура районам" sheetId="16" r:id="rId4"/>
  </sheets>
  <definedNames>
    <definedName name="_xlnm.Print_Titles" localSheetId="2">отгрузка!$5:$7</definedName>
    <definedName name="_xlnm.Print_Titles" localSheetId="1">производство!$4:$5</definedName>
    <definedName name="_xlnm.Print_Area" localSheetId="2">отгрузка!$A$1:$O$74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16" l="1"/>
  <c r="K28" i="16"/>
  <c r="I28" i="16"/>
  <c r="G28" i="16"/>
  <c r="E30" i="16"/>
  <c r="C14" i="21"/>
  <c r="D18" i="25"/>
  <c r="D17" i="25" s="1"/>
  <c r="D8" i="25" s="1"/>
  <c r="D14" i="22" s="1"/>
  <c r="N18" i="25"/>
  <c r="N17" i="25" s="1"/>
  <c r="N8" i="25" s="1"/>
  <c r="I14" i="22" s="1"/>
  <c r="L18" i="25"/>
  <c r="L17" i="25" s="1"/>
  <c r="L8" i="25" s="1"/>
  <c r="J18" i="25"/>
  <c r="J17" i="25" s="1"/>
  <c r="J8" i="25" s="1"/>
  <c r="G14" i="22" s="1"/>
  <c r="H18" i="25"/>
  <c r="H17" i="25" s="1"/>
  <c r="F18" i="25"/>
  <c r="F17" i="25" s="1"/>
  <c r="F8" i="25" s="1"/>
  <c r="E15" i="21"/>
  <c r="G15" i="21" s="1"/>
  <c r="E33" i="21"/>
  <c r="G33" i="21" s="1"/>
  <c r="I33" i="21" s="1"/>
  <c r="K33" i="21" s="1"/>
  <c r="M33" i="21" s="1"/>
  <c r="M46" i="21"/>
  <c r="E51" i="21"/>
  <c r="G51" i="21" s="1"/>
  <c r="I51" i="21" s="1"/>
  <c r="K51" i="21" s="1"/>
  <c r="M51" i="21" s="1"/>
  <c r="Q15" i="21"/>
  <c r="Q33" i="21"/>
  <c r="S33" i="21" s="1"/>
  <c r="U33" i="21" s="1"/>
  <c r="W33" i="21" s="1"/>
  <c r="Q46" i="21"/>
  <c r="S46" i="21" s="1"/>
  <c r="U46" i="21" s="1"/>
  <c r="W46" i="21" s="1"/>
  <c r="Q51" i="21"/>
  <c r="S51" i="21" s="1"/>
  <c r="U51" i="21" s="1"/>
  <c r="W51" i="21" s="1"/>
  <c r="Q52" i="21"/>
  <c r="S52" i="21" s="1"/>
  <c r="U52" i="21" s="1"/>
  <c r="W52" i="21" s="1"/>
  <c r="Q47" i="21"/>
  <c r="S47" i="21" s="1"/>
  <c r="U47" i="21" s="1"/>
  <c r="W47" i="21" s="1"/>
  <c r="M27" i="16"/>
  <c r="M26" i="16"/>
  <c r="K27" i="16"/>
  <c r="K26" i="16"/>
  <c r="I27" i="16"/>
  <c r="I26" i="16"/>
  <c r="G27" i="16"/>
  <c r="G26" i="16"/>
  <c r="Q63" i="21"/>
  <c r="S63" i="21" s="1"/>
  <c r="U63" i="21" s="1"/>
  <c r="W63" i="21" s="1"/>
  <c r="Q71" i="21"/>
  <c r="S71" i="21" s="1"/>
  <c r="U71" i="21" s="1"/>
  <c r="W71" i="21" s="1"/>
  <c r="Q72" i="21"/>
  <c r="S72" i="21" s="1"/>
  <c r="U72" i="21" s="1"/>
  <c r="W72" i="21" s="1"/>
  <c r="Q62" i="21"/>
  <c r="S62" i="21" s="1"/>
  <c r="U62" i="21" s="1"/>
  <c r="W62" i="21" s="1"/>
  <c r="U73" i="21"/>
  <c r="Q75" i="21"/>
  <c r="S75" i="21" s="1"/>
  <c r="U75" i="21" s="1"/>
  <c r="W75" i="21" s="1"/>
  <c r="Q74" i="21"/>
  <c r="S74" i="21"/>
  <c r="U74" i="21" s="1"/>
  <c r="W74" i="21" s="1"/>
  <c r="Q34" i="21"/>
  <c r="S34" i="21" s="1"/>
  <c r="U34" i="21" s="1"/>
  <c r="W34" i="21" s="1"/>
  <c r="Q17" i="21"/>
  <c r="S17" i="21" s="1"/>
  <c r="U17" i="21" s="1"/>
  <c r="W17" i="21" s="1"/>
  <c r="Q16" i="21"/>
  <c r="S16" i="21" s="1"/>
  <c r="U16" i="21" s="1"/>
  <c r="W16" i="21" s="1"/>
  <c r="Q18" i="21"/>
  <c r="S18" i="21" s="1"/>
  <c r="U18" i="21" s="1"/>
  <c r="W18" i="21" s="1"/>
  <c r="E46" i="21"/>
  <c r="G46" i="21" s="1"/>
  <c r="I46" i="21" s="1"/>
  <c r="E52" i="21"/>
  <c r="G52" i="21" s="1"/>
  <c r="I52" i="21" s="1"/>
  <c r="K52" i="21" s="1"/>
  <c r="M52" i="21" s="1"/>
  <c r="E47" i="21"/>
  <c r="N47" i="21" s="1"/>
  <c r="G34" i="21"/>
  <c r="I34" i="21" s="1"/>
  <c r="K34" i="21" s="1"/>
  <c r="M34" i="21" s="1"/>
  <c r="E40" i="21"/>
  <c r="G40" i="21" s="1"/>
  <c r="I40" i="21" s="1"/>
  <c r="K40" i="21" s="1"/>
  <c r="M40" i="21" s="1"/>
  <c r="E41" i="21"/>
  <c r="G41" i="21" s="1"/>
  <c r="I41" i="21" s="1"/>
  <c r="K41" i="21" s="1"/>
  <c r="M41" i="21" s="1"/>
  <c r="E72" i="21"/>
  <c r="G72" i="21" s="1"/>
  <c r="I72" i="21" s="1"/>
  <c r="K72" i="21" s="1"/>
  <c r="M72" i="21" s="1"/>
  <c r="E62" i="21"/>
  <c r="N62" i="21" s="1"/>
  <c r="E75" i="21"/>
  <c r="N75" i="21" s="1"/>
  <c r="E71" i="21"/>
  <c r="G71" i="21" s="1"/>
  <c r="I71" i="21" s="1"/>
  <c r="K71" i="21" s="1"/>
  <c r="M71" i="21" s="1"/>
  <c r="E74" i="21"/>
  <c r="G74" i="21" s="1"/>
  <c r="I74" i="21" s="1"/>
  <c r="K74" i="21" s="1"/>
  <c r="M74" i="21" s="1"/>
  <c r="E32" i="16"/>
  <c r="E63" i="21"/>
  <c r="N63" i="21" s="1"/>
  <c r="E18" i="21"/>
  <c r="N18" i="21" s="1"/>
  <c r="E17" i="21"/>
  <c r="G17" i="21" s="1"/>
  <c r="I17" i="21" s="1"/>
  <c r="K17" i="21" s="1"/>
  <c r="M17" i="21" s="1"/>
  <c r="E16" i="21"/>
  <c r="G16" i="21" s="1"/>
  <c r="I16" i="21" s="1"/>
  <c r="K16" i="21" s="1"/>
  <c r="M16" i="21" s="1"/>
  <c r="C13" i="21"/>
  <c r="C7" i="21" s="1"/>
  <c r="M12" i="16"/>
  <c r="M10" i="16"/>
  <c r="M8" i="16"/>
  <c r="K12" i="16"/>
  <c r="K10" i="16"/>
  <c r="K8" i="16"/>
  <c r="I12" i="16"/>
  <c r="I10" i="16"/>
  <c r="I8" i="16"/>
  <c r="G12" i="16"/>
  <c r="G10" i="16"/>
  <c r="G8" i="16"/>
  <c r="O40" i="21"/>
  <c r="Q40" i="21" s="1"/>
  <c r="S40" i="21" s="1"/>
  <c r="U40" i="21" s="1"/>
  <c r="W40" i="21" s="1"/>
  <c r="O14" i="21"/>
  <c r="M20" i="16"/>
  <c r="K20" i="16"/>
  <c r="I20" i="16"/>
  <c r="G20" i="16"/>
  <c r="E20" i="16"/>
  <c r="M34" i="16"/>
  <c r="K34" i="16"/>
  <c r="I34" i="16"/>
  <c r="G34" i="16"/>
  <c r="M30" i="16"/>
  <c r="K30" i="16"/>
  <c r="I30" i="16"/>
  <c r="G30" i="16"/>
  <c r="M24" i="16"/>
  <c r="K24" i="16"/>
  <c r="I24" i="16"/>
  <c r="G24" i="16"/>
  <c r="E24" i="16"/>
  <c r="M22" i="16"/>
  <c r="K22" i="16"/>
  <c r="I22" i="16"/>
  <c r="G22" i="16"/>
  <c r="M17" i="16"/>
  <c r="M16" i="16"/>
  <c r="M15" i="16"/>
  <c r="M14" i="16"/>
  <c r="K17" i="16"/>
  <c r="K16" i="16"/>
  <c r="K15" i="16"/>
  <c r="K14" i="16"/>
  <c r="I17" i="16"/>
  <c r="I16" i="16"/>
  <c r="I15" i="16"/>
  <c r="I14" i="16"/>
  <c r="G17" i="16"/>
  <c r="G16" i="16"/>
  <c r="G15" i="16"/>
  <c r="G14" i="16"/>
  <c r="L18" i="16"/>
  <c r="J18" i="16"/>
  <c r="H18" i="16"/>
  <c r="F18" i="16"/>
  <c r="E34" i="16"/>
  <c r="E22" i="16"/>
  <c r="E17" i="16"/>
  <c r="E16" i="16"/>
  <c r="E15" i="16"/>
  <c r="E14" i="16"/>
  <c r="E12" i="16"/>
  <c r="E10" i="16"/>
  <c r="E8" i="16"/>
  <c r="D18" i="16"/>
  <c r="E18" i="16" s="1"/>
  <c r="N41" i="21"/>
  <c r="N15" i="21"/>
  <c r="N74" i="21"/>
  <c r="N52" i="21"/>
  <c r="N16" i="21"/>
  <c r="G47" i="21"/>
  <c r="I47" i="21" s="1"/>
  <c r="K47" i="21" s="1"/>
  <c r="M47" i="21" s="1"/>
  <c r="N17" i="21"/>
  <c r="Q41" i="21"/>
  <c r="S41" i="21" s="1"/>
  <c r="U41" i="21" s="1"/>
  <c r="W41" i="21" s="1"/>
  <c r="G75" i="21"/>
  <c r="I75" i="21" s="1"/>
  <c r="K75" i="21" s="1"/>
  <c r="M75" i="21" s="1"/>
  <c r="N72" i="21" l="1"/>
  <c r="G18" i="21"/>
  <c r="I18" i="21" s="1"/>
  <c r="K18" i="21" s="1"/>
  <c r="M18" i="21" s="1"/>
  <c r="I18" i="16"/>
  <c r="H14" i="22"/>
  <c r="H15" i="22" s="1"/>
  <c r="H8" i="25"/>
  <c r="F14" i="22" s="1"/>
  <c r="G15" i="22" s="1"/>
  <c r="F9" i="25"/>
  <c r="L9" i="25"/>
  <c r="J9" i="25"/>
  <c r="E14" i="22"/>
  <c r="M18" i="16"/>
  <c r="G18" i="16"/>
  <c r="G63" i="21"/>
  <c r="I63" i="21" s="1"/>
  <c r="K63" i="21" s="1"/>
  <c r="M63" i="21" s="1"/>
  <c r="Q13" i="21"/>
  <c r="N51" i="21"/>
  <c r="G14" i="21"/>
  <c r="G62" i="21"/>
  <c r="I62" i="21" s="1"/>
  <c r="K62" i="21" s="1"/>
  <c r="M62" i="21" s="1"/>
  <c r="I15" i="22"/>
  <c r="H9" i="25"/>
  <c r="K18" i="16"/>
  <c r="E14" i="21"/>
  <c r="N46" i="21"/>
  <c r="N71" i="21"/>
  <c r="I15" i="21"/>
  <c r="O13" i="21"/>
  <c r="S15" i="21"/>
  <c r="F15" i="22" l="1"/>
  <c r="E15" i="22"/>
  <c r="G13" i="21"/>
  <c r="G7" i="21" s="1"/>
  <c r="F14" i="21"/>
  <c r="P14" i="21" s="1"/>
  <c r="K15" i="21"/>
  <c r="I14" i="21"/>
  <c r="O7" i="21"/>
  <c r="Q7" i="21"/>
  <c r="U15" i="21"/>
  <c r="S14" i="21"/>
  <c r="N14" i="21"/>
  <c r="D14" i="21"/>
  <c r="E13" i="21"/>
  <c r="N13" i="21" s="1"/>
  <c r="K14" i="21" l="1"/>
  <c r="M15" i="21"/>
  <c r="M14" i="21" s="1"/>
  <c r="W15" i="21"/>
  <c r="W14" i="21" s="1"/>
  <c r="H14" i="21"/>
  <c r="I13" i="21"/>
  <c r="S13" i="21"/>
  <c r="D13" i="21"/>
  <c r="E7" i="21"/>
  <c r="D7" i="21" s="1"/>
  <c r="F13" i="21"/>
  <c r="P13" i="21" s="1"/>
  <c r="J14" i="21" l="1"/>
  <c r="T14" i="21" s="1"/>
  <c r="K13" i="21"/>
  <c r="W13" i="21"/>
  <c r="L14" i="21"/>
  <c r="V14" i="21" s="1"/>
  <c r="M13" i="21"/>
  <c r="U13" i="21"/>
  <c r="H13" i="21"/>
  <c r="R14" i="21" s="1"/>
  <c r="I7" i="21"/>
  <c r="H7" i="21" s="1"/>
  <c r="S7" i="21"/>
  <c r="N7" i="21"/>
  <c r="F7" i="21"/>
  <c r="P7" i="21" s="1"/>
  <c r="W7" i="21" l="1"/>
  <c r="J13" i="21"/>
  <c r="T13" i="21" s="1"/>
  <c r="K7" i="21"/>
  <c r="J7" i="21" s="1"/>
  <c r="L13" i="21"/>
  <c r="V13" i="21" s="1"/>
  <c r="M7" i="21"/>
  <c r="U7" i="21"/>
  <c r="R13" i="21"/>
  <c r="R7" i="21"/>
  <c r="L7" i="21" l="1"/>
  <c r="V7" i="21" s="1"/>
  <c r="T7" i="21"/>
</calcChain>
</file>

<file path=xl/sharedStrings.xml><?xml version="1.0" encoding="utf-8"?>
<sst xmlns="http://schemas.openxmlformats.org/spreadsheetml/2006/main" count="287" uniqueCount="170">
  <si>
    <t>Предприятия, продукция</t>
  </si>
  <si>
    <t xml:space="preserve">Единица измерения </t>
  </si>
  <si>
    <t>в действующих ценах каждого года</t>
  </si>
  <si>
    <t>п р о г н о з</t>
  </si>
  <si>
    <t>Единица измерения</t>
  </si>
  <si>
    <t xml:space="preserve"> Показатели в соответствии с ОКВЭД</t>
  </si>
  <si>
    <t>код ОКВЭД</t>
  </si>
  <si>
    <t xml:space="preserve"> Производство резиновых и пластмассовых изделий  </t>
  </si>
  <si>
    <t xml:space="preserve">Производство  продукции и в натуральном выражении </t>
  </si>
  <si>
    <t>Виды экономической деятельности, предприятия</t>
  </si>
  <si>
    <t xml:space="preserve">     в том числе по видам деятельности:</t>
  </si>
  <si>
    <t xml:space="preserve"> Производство электрооборудования, электронного и оптического оборудования    </t>
  </si>
  <si>
    <t>тыс. руб.</t>
  </si>
  <si>
    <t>(по видам экономической деятельности, в разрезе предприятий)</t>
  </si>
  <si>
    <t>Приложение 1</t>
  </si>
  <si>
    <t>Объем отгруженных товаров собственного производства, выполненных работ и услуг собственными силами (по полному кругу предприятий) в действующих ценах</t>
  </si>
  <si>
    <t>Код ОКВЭД</t>
  </si>
  <si>
    <t>Объем отгруж. продукции в % к произведенной</t>
  </si>
  <si>
    <t>Приложение 2</t>
  </si>
  <si>
    <t>Приложение 3</t>
  </si>
  <si>
    <t>% к предыдущему году</t>
  </si>
  <si>
    <t>Индекс промышленного производства*</t>
  </si>
  <si>
    <t>Объем отгруженных товаров собственного производства, выполненных работ и услуг собственными силами (по полному кругу предприятий)**</t>
  </si>
  <si>
    <t>Производство важнейших видов продукции в натуральном выражении***</t>
  </si>
  <si>
    <t>в соответств. единицах измерения</t>
  </si>
  <si>
    <t>тыс. рублей, в ценах соответствующих лет</t>
  </si>
  <si>
    <t xml:space="preserve">   в том числе по предприятиям:</t>
  </si>
  <si>
    <t>1.</t>
  </si>
  <si>
    <t>(муниципальному району)</t>
  </si>
  <si>
    <t>ПРИМЕЧАНИЕ: Показатели представляются по всем предприятиям, находящимся на территории района</t>
  </si>
  <si>
    <t>Сводная</t>
  </si>
  <si>
    <t xml:space="preserve">Объем произведенной продукции, выполненных работ и услуг, тыс. руб.    (По разделам C, D, E)               </t>
  </si>
  <si>
    <t>Телефон:</t>
  </si>
  <si>
    <t>В,С, D, E</t>
  </si>
  <si>
    <t>В, С, D, E</t>
  </si>
  <si>
    <t>Добыча сырой нефти и природного газа</t>
  </si>
  <si>
    <t xml:space="preserve">  Добыча полезных ископаемых</t>
  </si>
  <si>
    <t>Производство пищевых продуктов</t>
  </si>
  <si>
    <t>Производство напитков</t>
  </si>
  <si>
    <t>Призводство табачных изделий</t>
  </si>
  <si>
    <t xml:space="preserve"> Производство текстильных изделий </t>
  </si>
  <si>
    <t>Производство одежды</t>
  </si>
  <si>
    <t xml:space="preserve"> Производство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</si>
  <si>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</si>
  <si>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</si>
  <si>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</si>
  <si>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 xml:space="preserve"> Производство кокса и нефтепродуктов 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</si>
  <si>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</si>
  <si>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</si>
  <si>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 xml:space="preserve"> Производство прочей неметаллической минеральной продукции</t>
  </si>
  <si>
    <t xml:space="preserve"> 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</si>
  <si>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</si>
  <si>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</si>
  <si>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</si>
  <si>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</si>
  <si>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</si>
  <si>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</si>
  <si>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</si>
  <si>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</si>
  <si>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Раздел В: Добыча полезных ископаемых</t>
  </si>
  <si>
    <t>Раздел С: Обрабатывающие производства</t>
  </si>
  <si>
    <t>Раздел D: Обеспечение электрической энергией, газом и паром; кондиционирование воздуха,</t>
  </si>
  <si>
    <t>Раздел Е: Водоснабжение; водоотведение, организация сбора и утилизации отходов, деятельность по ликвидации загрязнений</t>
  </si>
  <si>
    <t>В, C,D,E</t>
  </si>
  <si>
    <t>В</t>
  </si>
  <si>
    <t>2022 год прогноз</t>
  </si>
  <si>
    <t>2022 год  прогноз</t>
  </si>
  <si>
    <t>2022 год</t>
  </si>
  <si>
    <t>2019 год отчет</t>
  </si>
  <si>
    <t>2023 год</t>
  </si>
  <si>
    <t>2023 год прогноз</t>
  </si>
  <si>
    <t>2019 год  отчет</t>
  </si>
  <si>
    <t>2023 год  прогноз</t>
  </si>
  <si>
    <t>Прогноз развития промышленного производства на 2022-2024 гг.</t>
  </si>
  <si>
    <t>2020 год отчет</t>
  </si>
  <si>
    <t>2021 год оценка</t>
  </si>
  <si>
    <t>2024 год</t>
  </si>
  <si>
    <t>Прогноз объёмов производства на 2022-2024 гг.</t>
  </si>
  <si>
    <t xml:space="preserve">2020 г. 
в % 
к 2019 г. </t>
  </si>
  <si>
    <t>2020 г. 
в ценах 2019 г.</t>
  </si>
  <si>
    <t>2021 г. 
в % 
к 2020 г.</t>
  </si>
  <si>
    <t>в сопоставимых ценах 2019 года</t>
  </si>
  <si>
    <t>2021 г.
в ценах 2019 г.</t>
  </si>
  <si>
    <t>2022 г. 
в % 
к 2021 г.</t>
  </si>
  <si>
    <t>2022 г.
в ценах 
2019 г.</t>
  </si>
  <si>
    <t>2023 г. 
в ценах 
2019 г.</t>
  </si>
  <si>
    <t>2024 г. 
в % 
к 2023 г.</t>
  </si>
  <si>
    <t>2023 г. 
в % 
к 2022 г.</t>
  </si>
  <si>
    <t>2024 г. 
в ценах 
2019 г.</t>
  </si>
  <si>
    <t>дефлятор 2020 г.</t>
  </si>
  <si>
    <t>2020 г. 
в ценах 
2020 г. 
отчет</t>
  </si>
  <si>
    <t>дефлятор 2021 г.</t>
  </si>
  <si>
    <t>2021 г. 
в ценах 
2021 г. 
оценка</t>
  </si>
  <si>
    <t>дефлятор 
2022 г.</t>
  </si>
  <si>
    <t>2022 г. 
в ценах 
2022 г. 
прогноз</t>
  </si>
  <si>
    <t>дефлятор 
2023 г.</t>
  </si>
  <si>
    <t>2023 г. 
в ценах 
2023 г.
прогноз</t>
  </si>
  <si>
    <t>дефлятор 2024 г.</t>
  </si>
  <si>
    <t>2024 г. 
в ценах 
2024 г.
прогноз</t>
  </si>
  <si>
    <t>Прогноз объема отгруженных товаров собственного производства, выполненных работ и услуг собственными силами на 2022-2024 гг.</t>
  </si>
  <si>
    <t>2024 год прогноз</t>
  </si>
  <si>
    <t>2020 год  отчет</t>
  </si>
  <si>
    <t>2020 г. в % к 2019 г.</t>
  </si>
  <si>
    <t xml:space="preserve">2021 год оценка </t>
  </si>
  <si>
    <t>2021 г. в % к 2020 г.</t>
  </si>
  <si>
    <t xml:space="preserve">2022 г. в % к 2021 г. </t>
  </si>
  <si>
    <t>2024 год  прогноз</t>
  </si>
  <si>
    <t xml:space="preserve">2024 г. в % к 2023 г. </t>
  </si>
  <si>
    <t xml:space="preserve">2023 г. в % к 2022 г. </t>
  </si>
  <si>
    <t>ЗАО" Цель"</t>
  </si>
  <si>
    <t>хлеб</t>
  </si>
  <si>
    <t>тн</t>
  </si>
  <si>
    <t>ООО"Лидер"</t>
  </si>
  <si>
    <t>ООО" Краснокутский хлеб"</t>
  </si>
  <si>
    <t>ООО"Заволжская птицефабрика"</t>
  </si>
  <si>
    <t xml:space="preserve">колбаса  </t>
  </si>
  <si>
    <t>мясо и мясопродукты</t>
  </si>
  <si>
    <t>полуфабрикаты</t>
  </si>
  <si>
    <t>субпродукты</t>
  </si>
  <si>
    <t>Итого</t>
  </si>
  <si>
    <t>МУП" Редакция газеты"</t>
  </si>
  <si>
    <t xml:space="preserve"> </t>
  </si>
  <si>
    <t>печатная продукция</t>
  </si>
  <si>
    <t>тыс.шт</t>
  </si>
  <si>
    <t>ООО"КрК"</t>
  </si>
  <si>
    <t>планки</t>
  </si>
  <si>
    <t>ЗАО"Дороржный участок"</t>
  </si>
  <si>
    <t>асфальтобетон</t>
  </si>
  <si>
    <t>тыс.тн</t>
  </si>
  <si>
    <t>ОООПП"Арматурный завод"</t>
  </si>
  <si>
    <t>ООО"КЭМЗ"</t>
  </si>
  <si>
    <t>изделия электооборудования</t>
  </si>
  <si>
    <t>КМУП"Тепловые сети"</t>
  </si>
  <si>
    <t>тепловая эл.энергия</t>
  </si>
  <si>
    <t>КМУП "Водоканал"</t>
  </si>
  <si>
    <t>водоснабжение</t>
  </si>
  <si>
    <t>Гкал</t>
  </si>
  <si>
    <t>тыс.м3</t>
  </si>
  <si>
    <t>ЗАО"Цель"</t>
  </si>
  <si>
    <t>ОООКраснокуткмй хлебзавод"</t>
  </si>
  <si>
    <t>МУП"Редакция Краснокутские вести"</t>
  </si>
  <si>
    <t>зао"Дорожный участок"</t>
  </si>
  <si>
    <t>ООО"Краснокутский арматурный завод"</t>
  </si>
  <si>
    <t>кмуп" Тепловые сети"</t>
  </si>
  <si>
    <t>КМУП "Краснокутский водоканал+"</t>
  </si>
  <si>
    <t xml:space="preserve">  </t>
  </si>
  <si>
    <t>2019 г. отчет</t>
  </si>
  <si>
    <t>сальниковые краны</t>
  </si>
  <si>
    <t>хомуты</t>
  </si>
  <si>
    <t>ООО"Краснокутский хлебзавод</t>
  </si>
  <si>
    <t>МУК "Редакция газеты"</t>
  </si>
  <si>
    <t>КМУП "Тепловые сети"</t>
  </si>
  <si>
    <t>ООО"Водоканал+"</t>
  </si>
  <si>
    <t>Хлебобулочные изделия</t>
  </si>
  <si>
    <t>ты.шт</t>
  </si>
  <si>
    <t>изделия электрооборудования</t>
  </si>
  <si>
    <t>тыс.ш.</t>
  </si>
  <si>
    <t>теплоэнергия</t>
  </si>
  <si>
    <t>тыс.куб.м.</t>
  </si>
  <si>
    <t>колбаса</t>
  </si>
  <si>
    <t>почему так прогнозируется отгрузка?</t>
  </si>
  <si>
    <t>итого</t>
  </si>
  <si>
    <t>ТЕЛ 8845(60) 5-17-00</t>
  </si>
  <si>
    <t xml:space="preserve">ИСП Заботинв В.А. </t>
  </si>
  <si>
    <t>ПО МО г.Красный Кут</t>
  </si>
  <si>
    <t>ПО МО г Красный Кут</t>
  </si>
  <si>
    <t>по МО г.Красный Кут</t>
  </si>
  <si>
    <t>администрации Краснокутского района</t>
  </si>
  <si>
    <t>от_________№_____________</t>
  </si>
  <si>
    <t>Приложение № 1  к постановлению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</si>
</sst>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Cyr"/>
      <charset val="204"/>
    </font>
    <font>
      <sz val="12"/>
      <name val="Times New Roman"/>
      <family val="1"/>
      <charset val="204"/>
    </font>
    <font>
      <b/>
      <sz val="9"/>
      <name val="Arial Cyr"/>
      <charset val="204"/>
    </font>
    <font>
      <sz val="8"/>
      <name val="Tahoma"/>
      <family val="2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/>
    <xf numFmtId="0" fontId="3" fillId="0" borderId="0" xfId="0" applyFont="1"/>
    <xf numFmtId="0" fontId="0" fillId="0" borderId="0" xfId="0" applyAlignment="1">
      <alignment horizontal="center" vertical="top"/>
    </xf>
    <xf numFmtId="0" fontId="10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1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0" fillId="0" borderId="1" xfId="0" applyBorder="1" applyAlignment="1"/>
    <xf numFmtId="0" fontId="0" fillId="0" borderId="0" xfId="0" applyFill="1" applyAlignment="1">
      <alignment horizont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/>
    <xf numFmtId="164" fontId="1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/>
    <xf numFmtId="164" fontId="0" fillId="0" borderId="0" xfId="0" applyNumberFormat="1" applyBorder="1" applyAlignment="1"/>
    <xf numFmtId="164" fontId="0" fillId="0" borderId="0" xfId="0" applyNumberFormat="1"/>
    <xf numFmtId="164" fontId="0" fillId="0" borderId="0" xfId="0" applyNumberFormat="1" applyFill="1"/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/>
    <xf numFmtId="164" fontId="0" fillId="0" borderId="1" xfId="0" applyNumberFormat="1" applyFont="1" applyFill="1" applyBorder="1" applyAlignment="1">
      <alignment vertical="center" wrapText="1"/>
    </xf>
    <xf numFmtId="164" fontId="0" fillId="0" borderId="1" xfId="0" applyNumberFormat="1" applyFont="1" applyBorder="1" applyAlignment="1"/>
    <xf numFmtId="0" fontId="1" fillId="0" borderId="0" xfId="0" applyFont="1" applyBorder="1" applyAlignment="1">
      <alignment wrapText="1"/>
    </xf>
    <xf numFmtId="0" fontId="1" fillId="0" borderId="1" xfId="0" applyFont="1" applyFill="1" applyBorder="1" applyAlignment="1"/>
    <xf numFmtId="0" fontId="0" fillId="0" borderId="1" xfId="0" applyFill="1" applyBorder="1"/>
    <xf numFmtId="164" fontId="0" fillId="0" borderId="1" xfId="0" applyNumberForma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0" xfId="0" applyAlignment="1"/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2" fillId="0" borderId="0" xfId="0" applyFont="1" applyAlignme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/>
    <xf numFmtId="164" fontId="0" fillId="0" borderId="1" xfId="0" applyNumberFormat="1" applyFont="1" applyFill="1" applyBorder="1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164" fontId="4" fillId="0" borderId="1" xfId="0" applyNumberFormat="1" applyFont="1" applyFill="1" applyBorder="1"/>
    <xf numFmtId="0" fontId="0" fillId="0" borderId="0" xfId="0" applyFill="1" applyBorder="1" applyProtection="1">
      <protection locked="0"/>
    </xf>
    <xf numFmtId="164" fontId="0" fillId="0" borderId="0" xfId="0" applyNumberFormat="1" applyFill="1" applyBorder="1"/>
    <xf numFmtId="0" fontId="0" fillId="0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5"/>
  <sheetViews>
    <sheetView tabSelected="1" workbookViewId="0">
      <selection activeCell="A35" sqref="A34:H36"/>
    </sheetView>
  </sheetViews>
  <sheetFormatPr defaultRowHeight="12.75" x14ac:dyDescent="0.2"/>
  <cols>
    <col min="1" max="1" width="34" customWidth="1"/>
    <col min="2" max="2" width="8.5703125" customWidth="1"/>
    <col min="3" max="3" width="11.140625" customWidth="1"/>
    <col min="4" max="4" width="11.85546875" customWidth="1"/>
    <col min="5" max="5" width="11.7109375" customWidth="1"/>
    <col min="6" max="6" width="11" customWidth="1"/>
    <col min="7" max="7" width="12.5703125" customWidth="1"/>
    <col min="8" max="8" width="11.7109375" customWidth="1"/>
    <col min="9" max="9" width="12.5703125" customWidth="1"/>
  </cols>
  <sheetData>
    <row r="2" spans="1:13" x14ac:dyDescent="0.2">
      <c r="F2" t="s">
        <v>169</v>
      </c>
    </row>
    <row r="3" spans="1:13" x14ac:dyDescent="0.2">
      <c r="F3" t="s">
        <v>167</v>
      </c>
    </row>
    <row r="4" spans="1:13" x14ac:dyDescent="0.2">
      <c r="F4" t="s">
        <v>168</v>
      </c>
    </row>
    <row r="6" spans="1:13" ht="15.75" x14ac:dyDescent="0.2">
      <c r="A6" s="60" t="s">
        <v>73</v>
      </c>
      <c r="B6" s="60"/>
      <c r="C6" s="60"/>
      <c r="D6" s="60"/>
      <c r="E6" s="60"/>
      <c r="F6" s="60"/>
      <c r="G6" s="60"/>
      <c r="H6" s="60"/>
      <c r="I6" s="60"/>
    </row>
    <row r="7" spans="1:13" x14ac:dyDescent="0.2">
      <c r="A7" s="61" t="s">
        <v>166</v>
      </c>
      <c r="B7" s="61"/>
      <c r="C7" s="61"/>
      <c r="D7" s="61"/>
      <c r="E7" s="61"/>
      <c r="F7" s="61"/>
      <c r="G7" s="61"/>
      <c r="H7" s="61"/>
      <c r="I7" s="61"/>
    </row>
    <row r="8" spans="1:13" s="7" customFormat="1" ht="16.5" customHeight="1" x14ac:dyDescent="0.2">
      <c r="A8" s="62" t="s">
        <v>28</v>
      </c>
      <c r="B8" s="62"/>
      <c r="C8" s="62"/>
      <c r="D8" s="62"/>
      <c r="E8" s="62"/>
      <c r="F8" s="62"/>
      <c r="G8" s="62"/>
      <c r="H8" s="62"/>
      <c r="I8" s="62"/>
    </row>
    <row r="9" spans="1:13" x14ac:dyDescent="0.2">
      <c r="A9" t="s">
        <v>30</v>
      </c>
    </row>
    <row r="10" spans="1:13" x14ac:dyDescent="0.2">
      <c r="A10" s="71" t="s">
        <v>5</v>
      </c>
      <c r="B10" s="63" t="s">
        <v>6</v>
      </c>
      <c r="C10" s="70" t="s">
        <v>4</v>
      </c>
      <c r="D10" s="64" t="s">
        <v>68</v>
      </c>
      <c r="E10" s="64" t="s">
        <v>74</v>
      </c>
      <c r="F10" s="64" t="s">
        <v>75</v>
      </c>
      <c r="G10" s="64" t="s">
        <v>3</v>
      </c>
      <c r="H10" s="64"/>
      <c r="I10" s="64"/>
    </row>
    <row r="11" spans="1:13" x14ac:dyDescent="0.2">
      <c r="A11" s="71"/>
      <c r="B11" s="63"/>
      <c r="C11" s="70"/>
      <c r="D11" s="65"/>
      <c r="E11" s="65"/>
      <c r="F11" s="65"/>
      <c r="G11" s="23" t="s">
        <v>67</v>
      </c>
      <c r="H11" s="23" t="s">
        <v>69</v>
      </c>
      <c r="I11" s="23" t="s">
        <v>76</v>
      </c>
    </row>
    <row r="12" spans="1:13" x14ac:dyDescent="0.2">
      <c r="A12" s="9"/>
      <c r="B12" s="11"/>
      <c r="C12" s="12"/>
      <c r="D12" s="13"/>
      <c r="E12" s="13"/>
      <c r="F12" s="13"/>
      <c r="G12" s="14"/>
      <c r="H12" s="14"/>
      <c r="I12" s="14"/>
    </row>
    <row r="13" spans="1:13" ht="36.75" customHeight="1" x14ac:dyDescent="0.2">
      <c r="A13" s="27" t="s">
        <v>21</v>
      </c>
      <c r="B13" s="8" t="s">
        <v>33</v>
      </c>
      <c r="C13" s="25" t="s">
        <v>20</v>
      </c>
      <c r="D13" s="53">
        <v>140</v>
      </c>
      <c r="E13" s="53">
        <v>82.2</v>
      </c>
      <c r="F13" s="53">
        <v>94.3</v>
      </c>
      <c r="G13" s="14">
        <v>103.3</v>
      </c>
      <c r="H13" s="14">
        <v>104.2</v>
      </c>
      <c r="I13" s="14">
        <v>103.1</v>
      </c>
      <c r="J13" s="41"/>
      <c r="K13" s="41"/>
      <c r="L13" s="41"/>
      <c r="M13" s="41"/>
    </row>
    <row r="14" spans="1:13" ht="78.75" x14ac:dyDescent="0.25">
      <c r="A14" s="28" t="s">
        <v>22</v>
      </c>
      <c r="B14" s="8" t="s">
        <v>34</v>
      </c>
      <c r="C14" s="24" t="s">
        <v>25</v>
      </c>
      <c r="D14" s="54">
        <f>отгрузка!D8</f>
        <v>526243.6</v>
      </c>
      <c r="E14" s="54">
        <f>отгрузка!F8</f>
        <v>504471.4</v>
      </c>
      <c r="F14" s="54">
        <f>отгрузка!H8</f>
        <v>487066.4</v>
      </c>
      <c r="G14" s="5">
        <f>отгрузка!J8</f>
        <v>522499.9</v>
      </c>
      <c r="H14" s="5">
        <f>отгрузка!L8</f>
        <v>563974.40000000002</v>
      </c>
      <c r="I14" s="5">
        <f>отгрузка!N8</f>
        <v>606925.4</v>
      </c>
      <c r="J14" s="41"/>
      <c r="K14" s="41"/>
      <c r="L14" s="41"/>
      <c r="M14" s="41"/>
    </row>
    <row r="15" spans="1:13" ht="12.75" customHeight="1" x14ac:dyDescent="0.2">
      <c r="A15" s="26"/>
      <c r="B15" s="10"/>
      <c r="C15" s="5"/>
      <c r="D15" s="54">
        <v>100.4</v>
      </c>
      <c r="E15" s="55">
        <f t="shared" ref="E15:H15" si="0">E14/D14*100</f>
        <v>95.862714529924929</v>
      </c>
      <c r="F15" s="55">
        <f t="shared" si="0"/>
        <v>96.549853965953275</v>
      </c>
      <c r="G15" s="4">
        <f t="shared" si="0"/>
        <v>107.27488079654026</v>
      </c>
      <c r="H15" s="4">
        <f t="shared" si="0"/>
        <v>107.93770486846026</v>
      </c>
      <c r="I15" s="4">
        <f>I14/H14*100</f>
        <v>107.61577121231034</v>
      </c>
    </row>
    <row r="16" spans="1:13" ht="48" x14ac:dyDescent="0.2">
      <c r="A16" s="29" t="s">
        <v>23</v>
      </c>
      <c r="B16" s="10"/>
      <c r="C16" s="24" t="s">
        <v>24</v>
      </c>
      <c r="D16" s="5"/>
      <c r="E16" s="5"/>
      <c r="F16" s="5"/>
      <c r="G16" s="5"/>
      <c r="H16" s="5"/>
      <c r="I16" s="5"/>
      <c r="M16" s="5"/>
    </row>
    <row r="17" spans="1:9" x14ac:dyDescent="0.2">
      <c r="A17" s="10" t="s">
        <v>153</v>
      </c>
      <c r="B17" s="10"/>
      <c r="C17" s="5" t="s">
        <v>123</v>
      </c>
      <c r="D17" s="5">
        <v>327.7</v>
      </c>
      <c r="E17" s="5">
        <v>663.7</v>
      </c>
      <c r="F17" s="5">
        <v>668.5</v>
      </c>
      <c r="G17" s="5">
        <v>673.5</v>
      </c>
      <c r="H17" s="5">
        <v>678.5</v>
      </c>
      <c r="I17" s="5">
        <v>683.5</v>
      </c>
    </row>
    <row r="18" spans="1:9" x14ac:dyDescent="0.2">
      <c r="A18" s="10" t="s">
        <v>122</v>
      </c>
      <c r="B18" s="10"/>
      <c r="C18" s="5" t="s">
        <v>123</v>
      </c>
      <c r="D18" s="5">
        <v>315.7</v>
      </c>
      <c r="E18" s="5">
        <v>191.5</v>
      </c>
      <c r="F18" s="5">
        <v>192</v>
      </c>
      <c r="G18" s="5">
        <v>192</v>
      </c>
      <c r="H18" s="5">
        <v>192</v>
      </c>
      <c r="I18" s="5">
        <v>192</v>
      </c>
    </row>
    <row r="19" spans="1:9" x14ac:dyDescent="0.2">
      <c r="A19" s="10" t="s">
        <v>125</v>
      </c>
      <c r="B19" s="10"/>
      <c r="C19" s="5" t="s">
        <v>154</v>
      </c>
      <c r="D19" s="5">
        <v>3483.1</v>
      </c>
      <c r="E19" s="5">
        <v>2479.1</v>
      </c>
      <c r="F19" s="5">
        <v>2610</v>
      </c>
      <c r="G19" s="5">
        <v>2640</v>
      </c>
      <c r="H19" s="5">
        <v>2650</v>
      </c>
      <c r="I19" s="5">
        <v>2660</v>
      </c>
    </row>
    <row r="20" spans="1:9" x14ac:dyDescent="0.2">
      <c r="A20" s="10" t="s">
        <v>127</v>
      </c>
      <c r="B20" s="8"/>
      <c r="C20" s="5" t="s">
        <v>111</v>
      </c>
      <c r="D20" s="5">
        <v>13</v>
      </c>
      <c r="E20" s="5">
        <v>14.5</v>
      </c>
      <c r="F20" s="5">
        <v>14.6</v>
      </c>
      <c r="G20" s="5">
        <v>14.8</v>
      </c>
      <c r="H20" s="5">
        <v>15</v>
      </c>
      <c r="I20" s="5">
        <v>15.5</v>
      </c>
    </row>
    <row r="21" spans="1:9" x14ac:dyDescent="0.2">
      <c r="A21" s="10" t="s">
        <v>147</v>
      </c>
      <c r="B21" s="8"/>
      <c r="C21" s="5" t="s">
        <v>123</v>
      </c>
      <c r="D21" s="5">
        <v>96.6</v>
      </c>
      <c r="E21" s="5">
        <v>78.7</v>
      </c>
      <c r="F21" s="5">
        <v>80</v>
      </c>
      <c r="G21" s="5">
        <v>83</v>
      </c>
      <c r="H21" s="5">
        <v>85</v>
      </c>
      <c r="I21" s="5">
        <v>88</v>
      </c>
    </row>
    <row r="22" spans="1:9" x14ac:dyDescent="0.2">
      <c r="A22" s="10" t="s">
        <v>148</v>
      </c>
      <c r="B22" s="8"/>
      <c r="C22" s="5" t="s">
        <v>123</v>
      </c>
      <c r="D22" s="5" t="s">
        <v>121</v>
      </c>
      <c r="E22" s="5">
        <v>31.5</v>
      </c>
      <c r="F22" s="5">
        <v>32</v>
      </c>
      <c r="G22" s="5">
        <v>33</v>
      </c>
      <c r="H22" s="5">
        <v>34</v>
      </c>
      <c r="I22" s="5">
        <v>35</v>
      </c>
    </row>
    <row r="23" spans="1:9" x14ac:dyDescent="0.2">
      <c r="A23" s="5" t="s">
        <v>155</v>
      </c>
      <c r="B23" s="9"/>
      <c r="C23" s="5" t="s">
        <v>156</v>
      </c>
      <c r="D23" s="5">
        <v>87.3</v>
      </c>
      <c r="E23" s="5">
        <v>59.6</v>
      </c>
      <c r="F23" s="5">
        <v>47.7</v>
      </c>
      <c r="G23" s="5">
        <v>50</v>
      </c>
      <c r="H23" s="5">
        <v>53</v>
      </c>
      <c r="I23" s="5">
        <v>55</v>
      </c>
    </row>
    <row r="24" spans="1:9" x14ac:dyDescent="0.2">
      <c r="A24" s="5" t="s">
        <v>157</v>
      </c>
      <c r="B24" s="9"/>
      <c r="C24" s="5" t="s">
        <v>136</v>
      </c>
      <c r="D24" s="5">
        <v>16.8</v>
      </c>
      <c r="E24" s="5">
        <v>11.1</v>
      </c>
      <c r="F24" s="5">
        <v>11</v>
      </c>
      <c r="G24" s="5">
        <v>11</v>
      </c>
      <c r="H24" s="5">
        <v>11</v>
      </c>
      <c r="I24" s="5">
        <v>11</v>
      </c>
    </row>
    <row r="25" spans="1:9" x14ac:dyDescent="0.2">
      <c r="A25" s="10" t="s">
        <v>135</v>
      </c>
      <c r="B25" s="9"/>
      <c r="C25" s="5" t="s">
        <v>158</v>
      </c>
      <c r="D25" s="5">
        <v>854</v>
      </c>
      <c r="E25" s="5">
        <v>826.9</v>
      </c>
      <c r="F25" s="5">
        <v>827</v>
      </c>
      <c r="G25" s="5">
        <v>827</v>
      </c>
      <c r="H25" s="5">
        <v>827</v>
      </c>
      <c r="I25" s="5">
        <v>827</v>
      </c>
    </row>
    <row r="26" spans="1:9" x14ac:dyDescent="0.2">
      <c r="A26" s="10" t="s">
        <v>159</v>
      </c>
      <c r="B26" s="8"/>
      <c r="C26" s="5" t="s">
        <v>111</v>
      </c>
      <c r="D26" s="5">
        <v>17</v>
      </c>
      <c r="E26" s="5">
        <v>10.9</v>
      </c>
      <c r="F26" s="5">
        <v>15</v>
      </c>
      <c r="G26" s="5">
        <v>16.5</v>
      </c>
      <c r="H26" s="5">
        <v>17.7</v>
      </c>
      <c r="I26" s="5">
        <v>18.8</v>
      </c>
    </row>
    <row r="27" spans="1:9" x14ac:dyDescent="0.2">
      <c r="A27" s="10" t="s">
        <v>116</v>
      </c>
      <c r="B27" s="8"/>
      <c r="C27" s="5" t="s">
        <v>111</v>
      </c>
      <c r="D27" s="5">
        <v>330.3</v>
      </c>
      <c r="E27" s="5">
        <v>318.2</v>
      </c>
      <c r="F27" s="5">
        <v>341.6</v>
      </c>
      <c r="G27" s="5">
        <v>363.1</v>
      </c>
      <c r="H27" s="5">
        <v>380.8</v>
      </c>
      <c r="I27" s="5">
        <v>404.8</v>
      </c>
    </row>
    <row r="28" spans="1:9" x14ac:dyDescent="0.2">
      <c r="A28" s="10" t="s">
        <v>117</v>
      </c>
      <c r="B28" s="8"/>
      <c r="C28" s="5" t="s">
        <v>111</v>
      </c>
      <c r="D28" s="5">
        <v>57.1</v>
      </c>
      <c r="E28" s="5">
        <v>42</v>
      </c>
      <c r="F28" s="5">
        <v>50</v>
      </c>
      <c r="G28" s="5">
        <v>55</v>
      </c>
      <c r="H28" s="5">
        <v>58.9</v>
      </c>
      <c r="I28" s="5">
        <v>62.4</v>
      </c>
    </row>
    <row r="29" spans="1:9" x14ac:dyDescent="0.2">
      <c r="A29" s="59" t="s">
        <v>118</v>
      </c>
      <c r="B29" s="8"/>
      <c r="C29" s="5" t="s">
        <v>111</v>
      </c>
      <c r="D29" s="5">
        <v>7.8</v>
      </c>
      <c r="E29" s="5">
        <v>14</v>
      </c>
      <c r="F29" s="5">
        <v>17</v>
      </c>
      <c r="G29" s="5">
        <v>18.7</v>
      </c>
      <c r="H29" s="5">
        <v>19.899999999999999</v>
      </c>
      <c r="I29" s="5">
        <v>20</v>
      </c>
    </row>
    <row r="30" spans="1:9" x14ac:dyDescent="0.2">
      <c r="A30" s="56"/>
      <c r="B30" s="57"/>
      <c r="C30" s="58"/>
      <c r="D30" s="31"/>
      <c r="E30" s="31"/>
      <c r="F30" s="31"/>
      <c r="G30" s="31"/>
      <c r="H30" s="31"/>
      <c r="I30" s="31"/>
    </row>
    <row r="31" spans="1:9" x14ac:dyDescent="0.2">
      <c r="A31" s="34" t="s">
        <v>32</v>
      </c>
      <c r="B31" s="30"/>
      <c r="C31" s="31"/>
      <c r="D31" s="31"/>
      <c r="E31" s="31"/>
      <c r="F31" s="31"/>
      <c r="G31" s="31"/>
      <c r="H31" s="31"/>
      <c r="I31" s="31"/>
    </row>
    <row r="32" spans="1:9" x14ac:dyDescent="0.2">
      <c r="A32" s="52" t="s">
        <v>163</v>
      </c>
      <c r="B32" s="30"/>
      <c r="C32" s="31"/>
      <c r="D32" s="31"/>
      <c r="E32" s="31"/>
      <c r="F32" s="31"/>
      <c r="G32" s="31"/>
      <c r="H32" s="31"/>
      <c r="I32" s="31"/>
    </row>
    <row r="33" spans="1:9" x14ac:dyDescent="0.2">
      <c r="A33" s="52" t="s">
        <v>162</v>
      </c>
      <c r="B33" s="30"/>
      <c r="C33" s="31"/>
      <c r="D33" s="31"/>
      <c r="E33" s="31"/>
      <c r="F33" s="31"/>
      <c r="G33" s="31"/>
      <c r="H33" s="31"/>
      <c r="I33" s="31"/>
    </row>
    <row r="34" spans="1:9" x14ac:dyDescent="0.2">
      <c r="A34" s="66"/>
      <c r="B34" s="67"/>
      <c r="C34" s="67"/>
      <c r="D34" s="67"/>
      <c r="E34" s="67"/>
      <c r="F34" s="67"/>
      <c r="G34" s="67"/>
      <c r="H34" s="67"/>
      <c r="I34" s="31"/>
    </row>
    <row r="35" spans="1:9" x14ac:dyDescent="0.2">
      <c r="A35" s="66"/>
      <c r="B35" s="67"/>
      <c r="C35" s="67"/>
      <c r="D35" s="67"/>
      <c r="E35" s="67"/>
      <c r="F35" s="67"/>
      <c r="G35" s="67"/>
      <c r="H35" s="67"/>
      <c r="I35" s="31"/>
    </row>
    <row r="36" spans="1:9" x14ac:dyDescent="0.2">
      <c r="A36" s="68"/>
      <c r="B36" s="69"/>
      <c r="C36" s="69"/>
      <c r="D36" s="69"/>
      <c r="E36" s="69"/>
      <c r="F36" s="69"/>
      <c r="G36" s="69"/>
      <c r="H36" s="69"/>
      <c r="I36" s="31"/>
    </row>
    <row r="37" spans="1:9" x14ac:dyDescent="0.2">
      <c r="A37" s="32"/>
      <c r="B37" s="35"/>
      <c r="C37" s="31"/>
      <c r="D37" s="31"/>
      <c r="E37" s="31"/>
      <c r="F37" s="31"/>
      <c r="G37" s="31"/>
      <c r="H37" s="31"/>
      <c r="I37" s="31"/>
    </row>
    <row r="38" spans="1:9" x14ac:dyDescent="0.2">
      <c r="A38" s="32"/>
      <c r="B38" s="35"/>
      <c r="C38" s="31"/>
      <c r="D38" s="31"/>
      <c r="E38" s="31"/>
      <c r="F38" s="31"/>
      <c r="G38" s="31"/>
      <c r="H38" s="31"/>
      <c r="I38" s="31"/>
    </row>
    <row r="39" spans="1:9" x14ac:dyDescent="0.2">
      <c r="A39" s="32"/>
      <c r="B39" s="35"/>
      <c r="C39" s="31"/>
      <c r="D39" s="31"/>
      <c r="E39" s="31"/>
      <c r="F39" s="31"/>
      <c r="G39" s="31"/>
      <c r="H39" s="31"/>
      <c r="I39" s="31"/>
    </row>
    <row r="40" spans="1:9" x14ac:dyDescent="0.2">
      <c r="A40" s="33"/>
      <c r="B40" s="36"/>
      <c r="C40" s="31"/>
      <c r="D40" s="31"/>
      <c r="E40" s="31"/>
      <c r="F40" s="31"/>
      <c r="G40" s="31"/>
      <c r="H40" s="31"/>
      <c r="I40" s="31"/>
    </row>
    <row r="41" spans="1:9" x14ac:dyDescent="0.2">
      <c r="A41" s="32"/>
      <c r="B41" s="35"/>
      <c r="C41" s="31"/>
      <c r="D41" s="31"/>
      <c r="E41" s="31"/>
      <c r="F41" s="31"/>
      <c r="G41" s="31"/>
      <c r="H41" s="31"/>
      <c r="I41" s="31"/>
    </row>
    <row r="42" spans="1:9" x14ac:dyDescent="0.2">
      <c r="A42" s="33"/>
      <c r="B42" s="36"/>
      <c r="C42" s="31"/>
      <c r="D42" s="31"/>
      <c r="E42" s="31"/>
      <c r="F42" s="31"/>
      <c r="G42" s="31"/>
      <c r="H42" s="31"/>
      <c r="I42" s="31"/>
    </row>
    <row r="43" spans="1:9" x14ac:dyDescent="0.2">
      <c r="A43" s="32"/>
      <c r="B43" s="35"/>
      <c r="C43" s="31"/>
      <c r="D43" s="31"/>
      <c r="E43" s="31"/>
      <c r="F43" s="31"/>
      <c r="G43" s="31"/>
      <c r="H43" s="31"/>
      <c r="I43" s="31"/>
    </row>
    <row r="44" spans="1:9" x14ac:dyDescent="0.2">
      <c r="A44" s="33"/>
      <c r="B44" s="36"/>
      <c r="C44" s="31"/>
      <c r="D44" s="31"/>
      <c r="E44" s="31"/>
      <c r="F44" s="31"/>
      <c r="G44" s="31"/>
      <c r="H44" s="31"/>
      <c r="I44" s="31"/>
    </row>
    <row r="45" spans="1:9" x14ac:dyDescent="0.2">
      <c r="A45" s="32"/>
      <c r="B45" s="35"/>
      <c r="C45" s="31"/>
      <c r="D45" s="31"/>
      <c r="E45" s="31"/>
      <c r="F45" s="31"/>
      <c r="G45" s="31"/>
      <c r="H45" s="31"/>
      <c r="I45" s="31"/>
    </row>
    <row r="46" spans="1:9" x14ac:dyDescent="0.2">
      <c r="A46" s="33"/>
      <c r="B46" s="36"/>
      <c r="C46" s="31"/>
      <c r="D46" s="31"/>
      <c r="E46" s="31"/>
      <c r="F46" s="31"/>
      <c r="G46" s="31"/>
      <c r="H46" s="31"/>
      <c r="I46" s="31"/>
    </row>
    <row r="47" spans="1:9" x14ac:dyDescent="0.2">
      <c r="A47" s="32"/>
      <c r="B47" s="35"/>
      <c r="C47" s="31"/>
      <c r="D47" s="31"/>
      <c r="E47" s="31"/>
      <c r="F47" s="31"/>
      <c r="G47" s="31"/>
      <c r="H47" s="31"/>
      <c r="I47" s="31"/>
    </row>
    <row r="48" spans="1:9" x14ac:dyDescent="0.2">
      <c r="A48" s="33"/>
      <c r="B48" s="36"/>
      <c r="C48" s="31"/>
      <c r="D48" s="31"/>
      <c r="E48" s="31"/>
      <c r="F48" s="31"/>
      <c r="G48" s="31"/>
      <c r="H48" s="31"/>
      <c r="I48" s="31"/>
    </row>
    <row r="49" spans="1:9" x14ac:dyDescent="0.2">
      <c r="A49" s="32"/>
      <c r="B49" s="35"/>
      <c r="C49" s="31"/>
      <c r="D49" s="31"/>
      <c r="E49" s="31"/>
      <c r="F49" s="31"/>
      <c r="G49" s="31"/>
      <c r="H49" s="31"/>
      <c r="I49" s="31"/>
    </row>
    <row r="50" spans="1:9" x14ac:dyDescent="0.2">
      <c r="A50" s="33"/>
      <c r="B50" s="36"/>
      <c r="C50" s="31"/>
      <c r="D50" s="31"/>
      <c r="E50" s="31"/>
      <c r="F50" s="31"/>
      <c r="G50" s="31"/>
      <c r="H50" s="31"/>
      <c r="I50" s="31"/>
    </row>
    <row r="51" spans="1:9" x14ac:dyDescent="0.2">
      <c r="A51" s="32"/>
      <c r="B51" s="35"/>
      <c r="C51" s="31"/>
      <c r="D51" s="31"/>
      <c r="E51" s="31"/>
      <c r="F51" s="31"/>
      <c r="G51" s="31"/>
      <c r="H51" s="31"/>
      <c r="I51" s="31"/>
    </row>
    <row r="52" spans="1:9" x14ac:dyDescent="0.2">
      <c r="A52" s="33"/>
      <c r="B52" s="36"/>
      <c r="C52" s="31"/>
      <c r="D52" s="31"/>
      <c r="E52" s="31"/>
      <c r="F52" s="31"/>
      <c r="G52" s="31"/>
      <c r="H52" s="31"/>
      <c r="I52" s="31"/>
    </row>
    <row r="53" spans="1:9" x14ac:dyDescent="0.2">
      <c r="A53" s="32"/>
      <c r="B53" s="35"/>
      <c r="C53" s="31"/>
      <c r="D53" s="31"/>
      <c r="E53" s="31"/>
      <c r="F53" s="31"/>
      <c r="G53" s="31"/>
      <c r="H53" s="31"/>
      <c r="I53" s="31"/>
    </row>
    <row r="54" spans="1:9" x14ac:dyDescent="0.2">
      <c r="A54" s="33"/>
      <c r="B54" s="36"/>
      <c r="C54" s="31"/>
      <c r="D54" s="31"/>
      <c r="E54" s="31"/>
      <c r="F54" s="31"/>
      <c r="G54" s="31"/>
      <c r="H54" s="31"/>
      <c r="I54" s="31"/>
    </row>
    <row r="55" spans="1:9" x14ac:dyDescent="0.2">
      <c r="A55" s="32"/>
      <c r="B55" s="35"/>
      <c r="C55" s="31"/>
      <c r="D55" s="31"/>
      <c r="E55" s="31"/>
      <c r="F55" s="31"/>
      <c r="G55" s="31"/>
      <c r="H55" s="31"/>
      <c r="I55" s="31"/>
    </row>
    <row r="56" spans="1:9" x14ac:dyDescent="0.2">
      <c r="A56" s="33"/>
      <c r="B56" s="36"/>
      <c r="C56" s="31"/>
      <c r="D56" s="31"/>
      <c r="E56" s="31"/>
      <c r="F56" s="31"/>
      <c r="G56" s="31"/>
      <c r="H56" s="31"/>
      <c r="I56" s="31"/>
    </row>
    <row r="57" spans="1:9" x14ac:dyDescent="0.2">
      <c r="A57" s="32"/>
      <c r="B57" s="35"/>
      <c r="C57" s="31"/>
      <c r="D57" s="31"/>
      <c r="E57" s="31"/>
      <c r="F57" s="31"/>
      <c r="G57" s="31"/>
      <c r="H57" s="31"/>
      <c r="I57" s="31"/>
    </row>
    <row r="58" spans="1:9" x14ac:dyDescent="0.2">
      <c r="A58" s="33"/>
      <c r="B58" s="36"/>
      <c r="C58" s="31"/>
      <c r="D58" s="31"/>
      <c r="E58" s="31"/>
      <c r="F58" s="31"/>
      <c r="G58" s="31"/>
      <c r="H58" s="31"/>
      <c r="I58" s="31"/>
    </row>
    <row r="59" spans="1:9" x14ac:dyDescent="0.2">
      <c r="A59" s="32"/>
      <c r="B59" s="35"/>
      <c r="C59" s="31"/>
      <c r="D59" s="31"/>
      <c r="E59" s="31"/>
      <c r="F59" s="31"/>
      <c r="G59" s="31"/>
      <c r="H59" s="31"/>
      <c r="I59" s="31"/>
    </row>
    <row r="60" spans="1:9" x14ac:dyDescent="0.2">
      <c r="A60" s="33"/>
      <c r="B60" s="36"/>
      <c r="C60" s="31"/>
      <c r="D60" s="31"/>
      <c r="E60" s="31"/>
      <c r="F60" s="31"/>
      <c r="G60" s="31"/>
      <c r="H60" s="31"/>
      <c r="I60" s="31"/>
    </row>
    <row r="61" spans="1:9" x14ac:dyDescent="0.2">
      <c r="A61" s="32"/>
      <c r="B61" s="35"/>
      <c r="C61" s="31"/>
      <c r="D61" s="31"/>
      <c r="E61" s="31"/>
      <c r="F61" s="31"/>
      <c r="G61" s="31"/>
      <c r="H61" s="31"/>
      <c r="I61" s="31"/>
    </row>
    <row r="62" spans="1:9" x14ac:dyDescent="0.2">
      <c r="A62" s="32"/>
      <c r="B62" s="35"/>
      <c r="C62" s="31"/>
      <c r="D62" s="31"/>
      <c r="E62" s="31"/>
      <c r="F62" s="31"/>
      <c r="G62" s="31"/>
      <c r="H62" s="31"/>
      <c r="I62" s="31"/>
    </row>
    <row r="63" spans="1:9" x14ac:dyDescent="0.2">
      <c r="A63" s="32"/>
      <c r="B63" s="35"/>
      <c r="C63" s="31"/>
      <c r="D63" s="31"/>
      <c r="E63" s="31"/>
      <c r="F63" s="31"/>
      <c r="G63" s="31"/>
      <c r="H63" s="31"/>
      <c r="I63" s="31"/>
    </row>
    <row r="64" spans="1:9" x14ac:dyDescent="0.2">
      <c r="A64" s="33"/>
      <c r="B64" s="36"/>
      <c r="C64" s="31"/>
      <c r="D64" s="31"/>
      <c r="E64" s="31"/>
      <c r="F64" s="31"/>
      <c r="G64" s="31"/>
      <c r="H64" s="31"/>
      <c r="I64" s="31"/>
    </row>
    <row r="65" spans="1:9" x14ac:dyDescent="0.2">
      <c r="A65" s="34"/>
      <c r="B65" s="30"/>
      <c r="C65" s="31"/>
      <c r="D65" s="31"/>
      <c r="E65" s="31"/>
      <c r="F65" s="31"/>
      <c r="G65" s="31"/>
      <c r="H65" s="31"/>
      <c r="I65" s="31"/>
    </row>
  </sheetData>
  <mergeCells count="13">
    <mergeCell ref="A34:H34"/>
    <mergeCell ref="A35:H35"/>
    <mergeCell ref="A36:H36"/>
    <mergeCell ref="C10:C11"/>
    <mergeCell ref="A10:A11"/>
    <mergeCell ref="A6:I6"/>
    <mergeCell ref="A7:I7"/>
    <mergeCell ref="A8:I8"/>
    <mergeCell ref="B10:B11"/>
    <mergeCell ref="G10:I10"/>
    <mergeCell ref="F10:F11"/>
    <mergeCell ref="E10:E11"/>
    <mergeCell ref="D10:D11"/>
  </mergeCells>
  <phoneticPr fontId="5" type="noConversion"/>
  <pageMargins left="1.02" right="0.75" top="0.17" bottom="0.25" header="0.17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8"/>
  <sheetViews>
    <sheetView view="pageLayout" zoomScaleNormal="100" zoomScaleSheetLayoutView="100" workbookViewId="0">
      <selection activeCell="R14" sqref="R14"/>
    </sheetView>
  </sheetViews>
  <sheetFormatPr defaultRowHeight="12.75" x14ac:dyDescent="0.2"/>
  <cols>
    <col min="1" max="1" width="25.140625" customWidth="1"/>
    <col min="2" max="2" width="6.28515625" style="41" customWidth="1"/>
    <col min="3" max="3" width="8.7109375" customWidth="1"/>
    <col min="4" max="4" width="5.5703125" customWidth="1"/>
    <col min="5" max="5" width="8.42578125" customWidth="1"/>
    <col min="6" max="6" width="5.5703125" customWidth="1"/>
    <col min="7" max="7" width="9" customWidth="1"/>
    <col min="8" max="8" width="5.28515625" customWidth="1"/>
    <col min="9" max="9" width="8.42578125" customWidth="1"/>
    <col min="10" max="10" width="5.85546875" customWidth="1"/>
    <col min="11" max="11" width="8.5703125" customWidth="1"/>
    <col min="12" max="12" width="5.5703125" customWidth="1"/>
    <col min="13" max="13" width="8.85546875" customWidth="1"/>
    <col min="14" max="14" width="6.140625" customWidth="1"/>
    <col min="15" max="15" width="8.5703125" customWidth="1"/>
    <col min="16" max="16" width="5.7109375" customWidth="1"/>
    <col min="17" max="17" width="8.85546875" customWidth="1"/>
    <col min="18" max="18" width="5.85546875" customWidth="1"/>
    <col min="19" max="19" width="8.42578125" customWidth="1"/>
    <col min="20" max="20" width="6.28515625" customWidth="1"/>
    <col min="21" max="21" width="8.42578125" customWidth="1"/>
    <col min="22" max="22" width="6" customWidth="1"/>
    <col min="23" max="23" width="8.85546875" customWidth="1"/>
  </cols>
  <sheetData>
    <row r="1" spans="1:23" ht="15.75" x14ac:dyDescent="0.25">
      <c r="A1" s="76" t="s">
        <v>77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4" t="s">
        <v>14</v>
      </c>
      <c r="W1" s="74"/>
    </row>
    <row r="2" spans="1:23" x14ac:dyDescent="0.2">
      <c r="A2" s="1"/>
      <c r="B2" s="39"/>
      <c r="C2" s="80" t="s">
        <v>13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1"/>
      <c r="S2" s="1"/>
      <c r="T2" s="1"/>
      <c r="U2" s="1"/>
    </row>
    <row r="3" spans="1:23" x14ac:dyDescent="0.2">
      <c r="A3" s="77" t="s">
        <v>165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W3" t="s">
        <v>12</v>
      </c>
    </row>
    <row r="4" spans="1:23" x14ac:dyDescent="0.2">
      <c r="A4" s="78"/>
      <c r="B4" s="72" t="s">
        <v>6</v>
      </c>
      <c r="C4" s="79" t="s">
        <v>81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 t="s">
        <v>2</v>
      </c>
      <c r="O4" s="78"/>
      <c r="P4" s="78"/>
      <c r="Q4" s="78"/>
      <c r="R4" s="78"/>
      <c r="S4" s="78"/>
      <c r="T4" s="78"/>
      <c r="U4" s="78"/>
      <c r="V4" s="78"/>
      <c r="W4" s="78"/>
    </row>
    <row r="5" spans="1:23" ht="67.5" x14ac:dyDescent="0.2">
      <c r="A5" s="78"/>
      <c r="B5" s="73"/>
      <c r="C5" s="37" t="s">
        <v>146</v>
      </c>
      <c r="D5" s="37" t="s">
        <v>78</v>
      </c>
      <c r="E5" s="37" t="s">
        <v>79</v>
      </c>
      <c r="F5" s="37" t="s">
        <v>80</v>
      </c>
      <c r="G5" s="37" t="s">
        <v>82</v>
      </c>
      <c r="H5" s="37" t="s">
        <v>83</v>
      </c>
      <c r="I5" s="37" t="s">
        <v>84</v>
      </c>
      <c r="J5" s="37" t="s">
        <v>87</v>
      </c>
      <c r="K5" s="37" t="s">
        <v>85</v>
      </c>
      <c r="L5" s="37" t="s">
        <v>86</v>
      </c>
      <c r="M5" s="37" t="s">
        <v>88</v>
      </c>
      <c r="N5" s="37" t="s">
        <v>89</v>
      </c>
      <c r="O5" s="37" t="s">
        <v>90</v>
      </c>
      <c r="P5" s="37" t="s">
        <v>91</v>
      </c>
      <c r="Q5" s="37" t="s">
        <v>92</v>
      </c>
      <c r="R5" s="37" t="s">
        <v>93</v>
      </c>
      <c r="S5" s="37" t="s">
        <v>94</v>
      </c>
      <c r="T5" s="37" t="s">
        <v>95</v>
      </c>
      <c r="U5" s="37" t="s">
        <v>96</v>
      </c>
      <c r="V5" s="37" t="s">
        <v>97</v>
      </c>
      <c r="W5" s="37" t="s">
        <v>98</v>
      </c>
    </row>
    <row r="6" spans="1:23" ht="12" customHeight="1" x14ac:dyDescent="0.2">
      <c r="A6" s="2">
        <v>1</v>
      </c>
      <c r="B6" s="40"/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  <c r="Q6" s="3">
        <v>16</v>
      </c>
      <c r="R6" s="3">
        <v>17</v>
      </c>
      <c r="S6" s="3">
        <v>18</v>
      </c>
      <c r="T6" s="3">
        <v>19</v>
      </c>
      <c r="U6" s="3">
        <v>20</v>
      </c>
      <c r="V6" s="6">
        <v>21</v>
      </c>
      <c r="W6" s="6">
        <v>22</v>
      </c>
    </row>
    <row r="7" spans="1:23" ht="45" x14ac:dyDescent="0.2">
      <c r="A7" s="17" t="s">
        <v>31</v>
      </c>
      <c r="B7" s="42"/>
      <c r="C7" s="4">
        <f>C13+C71+C74</f>
        <v>538373.89999999991</v>
      </c>
      <c r="D7" s="4">
        <f>E7/C7*100</f>
        <v>82.169499171486606</v>
      </c>
      <c r="E7" s="4">
        <f>E13+E71+E74</f>
        <v>442379.13730000006</v>
      </c>
      <c r="F7" s="4">
        <f>G7/E7*100</f>
        <v>94.281488611737046</v>
      </c>
      <c r="G7" s="4">
        <f>G13+G71+G74</f>
        <v>417081.63595420012</v>
      </c>
      <c r="H7" s="4">
        <f>I7/G7*100</f>
        <v>103.33801141138372</v>
      </c>
      <c r="I7" s="4">
        <f>I13+I71+I74</f>
        <v>431003.86855713726</v>
      </c>
      <c r="J7" s="4">
        <f>K7/I7*100</f>
        <v>104.2264077040691</v>
      </c>
      <c r="K7" s="4">
        <f>K13+K71+K74</f>
        <v>449219.84926267195</v>
      </c>
      <c r="L7" s="4">
        <f>M7/K7*100</f>
        <v>103.07046493050842</v>
      </c>
      <c r="M7" s="4">
        <f>M13+M71+M74</f>
        <v>463012.98719516507</v>
      </c>
      <c r="N7" s="4">
        <f>O7/E7*100</f>
        <v>114.81382307040361</v>
      </c>
      <c r="O7" s="42">
        <f>O13+O71+O74</f>
        <v>507912.4</v>
      </c>
      <c r="P7" s="4">
        <f>Q7/O7/F7*10000</f>
        <v>104.07030537197728</v>
      </c>
      <c r="Q7" s="42">
        <f>Q13+Q71+Q74</f>
        <v>498358.73591300001</v>
      </c>
      <c r="R7" s="4">
        <f>S7/Q7/H7*10000</f>
        <v>103.82023602969946</v>
      </c>
      <c r="S7" s="42">
        <f>S13+S71+S74</f>
        <v>534667.99400841026</v>
      </c>
      <c r="T7" s="4">
        <f>U7/S7/J7*10000</f>
        <v>103.58218789872532</v>
      </c>
      <c r="U7" s="42">
        <f>U13+U71+U74</f>
        <v>577227.53140761005</v>
      </c>
      <c r="V7" s="4">
        <f>W7/U7/L7*10000</f>
        <v>104.41055958329983</v>
      </c>
      <c r="W7" s="42">
        <f>W13+W71+W74</f>
        <v>621191.77310021629</v>
      </c>
    </row>
    <row r="8" spans="1:23" ht="22.5" customHeight="1" x14ac:dyDescent="0.2">
      <c r="A8" s="18" t="s">
        <v>10</v>
      </c>
      <c r="B8" s="43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89"/>
      <c r="P8" s="4"/>
      <c r="Q8" s="4"/>
      <c r="R8" s="4"/>
      <c r="S8" s="4"/>
      <c r="T8" s="4"/>
      <c r="U8" s="4"/>
      <c r="V8" s="4"/>
      <c r="W8" s="4"/>
    </row>
    <row r="9" spans="1:23" ht="21.75" hidden="1" customHeight="1" x14ac:dyDescent="0.2">
      <c r="A9" s="17" t="s">
        <v>59</v>
      </c>
      <c r="B9" s="42" t="s">
        <v>64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89"/>
      <c r="P9" s="4"/>
      <c r="Q9" s="4"/>
      <c r="R9" s="4"/>
      <c r="S9" s="4"/>
      <c r="T9" s="4"/>
      <c r="U9" s="4"/>
      <c r="V9" s="4"/>
      <c r="W9" s="4"/>
    </row>
    <row r="10" spans="1:23" ht="22.5" hidden="1" x14ac:dyDescent="0.2">
      <c r="A10" s="18" t="s">
        <v>35</v>
      </c>
      <c r="B10" s="43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89"/>
      <c r="P10" s="4"/>
      <c r="Q10" s="4"/>
      <c r="R10" s="4"/>
      <c r="S10" s="4"/>
      <c r="T10" s="4"/>
      <c r="U10" s="4"/>
      <c r="V10" s="4"/>
      <c r="W10" s="4"/>
    </row>
    <row r="11" spans="1:23" ht="22.5" hidden="1" x14ac:dyDescent="0.2">
      <c r="A11" s="18" t="s">
        <v>26</v>
      </c>
      <c r="B11" s="43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89"/>
      <c r="P11" s="4"/>
      <c r="Q11" s="4"/>
      <c r="R11" s="4"/>
      <c r="S11" s="4"/>
      <c r="T11" s="4"/>
      <c r="U11" s="4"/>
      <c r="V11" s="4"/>
      <c r="W11" s="4"/>
    </row>
    <row r="12" spans="1:23" hidden="1" x14ac:dyDescent="0.2">
      <c r="A12" s="18" t="s">
        <v>36</v>
      </c>
      <c r="B12" s="43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89"/>
      <c r="P12" s="4"/>
      <c r="Q12" s="4"/>
      <c r="R12" s="4"/>
      <c r="S12" s="4"/>
      <c r="T12" s="4"/>
      <c r="U12" s="4"/>
      <c r="V12" s="4"/>
      <c r="W12" s="4"/>
    </row>
    <row r="13" spans="1:23" ht="22.5" x14ac:dyDescent="0.2">
      <c r="A13" s="17" t="s">
        <v>60</v>
      </c>
      <c r="B13" s="42" t="s">
        <v>121</v>
      </c>
      <c r="C13" s="50">
        <f>C14+C33+C40+C46+C51+C62</f>
        <v>467445.89999999997</v>
      </c>
      <c r="D13" s="51">
        <f>E13/C13*100</f>
        <v>82.197956661936729</v>
      </c>
      <c r="E13" s="51">
        <f>E14+E33+E40+E46+E51+E62</f>
        <v>384230.97830000002</v>
      </c>
      <c r="F13" s="51">
        <f>G13/E13*100</f>
        <v>93.416069298283347</v>
      </c>
      <c r="G13" s="51">
        <f>G14+G33+G40+G46+G51+G62</f>
        <v>358933.47695420007</v>
      </c>
      <c r="H13" s="51">
        <f>I13/G13*100</f>
        <v>103.8787779621664</v>
      </c>
      <c r="I13" s="51">
        <f>I14+I33+I40+I46+I51+I62</f>
        <v>372855.70955713722</v>
      </c>
      <c r="J13" s="51">
        <f>K13/I13*100</f>
        <v>104.88553084708583</v>
      </c>
      <c r="K13" s="51">
        <f>K14+K33+K40+K46+K51+K62</f>
        <v>391071.69026267191</v>
      </c>
      <c r="L13" s="51">
        <f>M13/K13*100</f>
        <v>103.5270100792079</v>
      </c>
      <c r="M13" s="51">
        <f>M14+M33+M40+M46+M51+M62</f>
        <v>404864.82819516503</v>
      </c>
      <c r="N13" s="51">
        <f t="shared" ref="N13:N18" si="0">O13/E13*100</f>
        <v>116.07952642791895</v>
      </c>
      <c r="O13" s="50">
        <f>O14+O33+O40+O46+O51+O62</f>
        <v>446013.5</v>
      </c>
      <c r="P13" s="51">
        <f>Q13/O13/F13*10000</f>
        <v>104.17903452362359</v>
      </c>
      <c r="Q13" s="50">
        <f>Q14+Q33+Q40+Q46+Q51+Q62</f>
        <v>434060.15571299999</v>
      </c>
      <c r="R13" s="51">
        <f>S13/Q13/H13*10000</f>
        <v>103.74833016481165</v>
      </c>
      <c r="S13" s="50">
        <f>S14+S33+S40+S46+S51+S62</f>
        <v>467797.47060041031</v>
      </c>
      <c r="T13" s="51">
        <f>U13/S13/J13*10000</f>
        <v>103.47095937298759</v>
      </c>
      <c r="U13" s="50">
        <f>U14+U33+U40+U46+U51+U62</f>
        <v>507682.1870632901</v>
      </c>
      <c r="V13" s="51">
        <f>W13/U13/L13*10000</f>
        <v>104.42864327988858</v>
      </c>
      <c r="W13" s="50">
        <f>W14+W33+W40+W46+W51+W62</f>
        <v>548864.61498212349</v>
      </c>
    </row>
    <row r="14" spans="1:23" ht="25.5" customHeight="1" x14ac:dyDescent="0.2">
      <c r="A14" s="18" t="s">
        <v>37</v>
      </c>
      <c r="B14" s="43" t="s">
        <v>121</v>
      </c>
      <c r="C14" s="48">
        <f>C15+C16+C17+C18</f>
        <v>80014.899999999994</v>
      </c>
      <c r="D14" s="49">
        <f>E14/C14*100</f>
        <v>109.04381521441633</v>
      </c>
      <c r="E14" s="48">
        <f>E15+E16+E17+E18</f>
        <v>87251.299700000003</v>
      </c>
      <c r="F14" s="49">
        <f>G14/E14*100</f>
        <v>107.4993687205785</v>
      </c>
      <c r="G14" s="48">
        <f>G15+G16+G17+G18</f>
        <v>93794.596378000017</v>
      </c>
      <c r="H14" s="49">
        <f>I14/G14*100</f>
        <v>105.4357554549058</v>
      </c>
      <c r="I14" s="48">
        <f>I15+I16+I17+I18</f>
        <v>98893.041267024033</v>
      </c>
      <c r="J14" s="49">
        <f>K14/I14*100</f>
        <v>104.21304153651857</v>
      </c>
      <c r="K14" s="48">
        <f>K15+K16+K17+K18</f>
        <v>103059.44617233022</v>
      </c>
      <c r="L14" s="49">
        <f>M14/K14*100</f>
        <v>104.78652732848548</v>
      </c>
      <c r="M14" s="48">
        <f>M15+M16+M17+M18</f>
        <v>107992.41472795459</v>
      </c>
      <c r="N14" s="49">
        <f t="shared" si="0"/>
        <v>105.75613236395147</v>
      </c>
      <c r="O14" s="48">
        <f>O15+O16+O17+O18</f>
        <v>92273.600000000006</v>
      </c>
      <c r="P14" s="51">
        <f>Q14/O14/F14*10000</f>
        <v>110.05848037698581</v>
      </c>
      <c r="Q14" s="43">
        <v>109170.9</v>
      </c>
      <c r="R14" s="4">
        <f>S14/Q14/H13*10000</f>
        <v>105.12689207399767</v>
      </c>
      <c r="S14" s="43">
        <f>S15+S16+S17+S18</f>
        <v>119219.5691108515</v>
      </c>
      <c r="T14" s="4">
        <f>U14/S14/J14*10000</f>
        <v>104.28184221446958</v>
      </c>
      <c r="U14" s="43">
        <v>129562.2</v>
      </c>
      <c r="V14" s="4">
        <f>W14/U14/L14*10000</f>
        <v>104.37937075130696</v>
      </c>
      <c r="W14" s="43">
        <f>W15+W16+W17+W18</f>
        <v>141709.32719772463</v>
      </c>
    </row>
    <row r="15" spans="1:23" ht="13.5" customHeight="1" x14ac:dyDescent="0.2">
      <c r="A15" s="18" t="s">
        <v>138</v>
      </c>
      <c r="B15" s="43"/>
      <c r="C15" s="48">
        <v>524.9</v>
      </c>
      <c r="D15" s="49">
        <v>105.3</v>
      </c>
      <c r="E15" s="49">
        <f>C15*D15/100</f>
        <v>552.71969999999999</v>
      </c>
      <c r="F15" s="49">
        <v>100</v>
      </c>
      <c r="G15" s="49">
        <f>E15*F15/100</f>
        <v>552.71969999999999</v>
      </c>
      <c r="H15" s="49">
        <v>100</v>
      </c>
      <c r="I15" s="49">
        <f>G15*H15/100</f>
        <v>552.71969999999999</v>
      </c>
      <c r="J15" s="49">
        <v>100</v>
      </c>
      <c r="K15" s="49">
        <f>I15*J15/100</f>
        <v>552.71969999999999</v>
      </c>
      <c r="L15" s="49">
        <v>100</v>
      </c>
      <c r="M15" s="49">
        <f>K15*L15/100</f>
        <v>552.71969999999999</v>
      </c>
      <c r="N15" s="49">
        <f t="shared" si="0"/>
        <v>102.2217952426881</v>
      </c>
      <c r="O15" s="89">
        <v>565</v>
      </c>
      <c r="P15" s="4">
        <v>110.1</v>
      </c>
      <c r="Q15" s="4">
        <f>O15*P15*F15/10000</f>
        <v>622.06500000000005</v>
      </c>
      <c r="R15" s="4">
        <v>103.6</v>
      </c>
      <c r="S15" s="4">
        <f>Q15*R15*H15/10000</f>
        <v>644.45934</v>
      </c>
      <c r="T15" s="4">
        <v>104.3</v>
      </c>
      <c r="U15" s="4">
        <f>S15*T15*J15/10000</f>
        <v>672.17109161999986</v>
      </c>
      <c r="V15" s="4">
        <v>104.4</v>
      </c>
      <c r="W15" s="4">
        <f>U15*V15*L15/10000</f>
        <v>701.74661965127984</v>
      </c>
    </row>
    <row r="16" spans="1:23" ht="13.5" customHeight="1" x14ac:dyDescent="0.2">
      <c r="A16" s="18" t="s">
        <v>112</v>
      </c>
      <c r="B16" s="43"/>
      <c r="C16" s="48">
        <v>289</v>
      </c>
      <c r="D16" s="49">
        <v>103.2</v>
      </c>
      <c r="E16" s="49">
        <f>C16*D16/100</f>
        <v>298.24799999999999</v>
      </c>
      <c r="F16" s="49">
        <v>100</v>
      </c>
      <c r="G16" s="49">
        <f>E16*F16/100</f>
        <v>298.24799999999999</v>
      </c>
      <c r="H16" s="49">
        <v>100</v>
      </c>
      <c r="I16" s="49">
        <f>G16*H16/100</f>
        <v>298.24799999999999</v>
      </c>
      <c r="J16" s="49">
        <v>100</v>
      </c>
      <c r="K16" s="49">
        <f>I16*J16/100</f>
        <v>298.24799999999999</v>
      </c>
      <c r="L16" s="49">
        <v>100</v>
      </c>
      <c r="M16" s="49">
        <f>K16*L16/100</f>
        <v>298.24799999999999</v>
      </c>
      <c r="N16" s="49">
        <f t="shared" si="0"/>
        <v>107.79619645395779</v>
      </c>
      <c r="O16" s="89">
        <v>321.5</v>
      </c>
      <c r="P16" s="4">
        <v>110.1</v>
      </c>
      <c r="Q16" s="4">
        <f>O16*P16*F16/10000</f>
        <v>353.97149999999999</v>
      </c>
      <c r="R16" s="4">
        <v>103.6</v>
      </c>
      <c r="S16" s="4">
        <f>Q16*R16*H16/10000</f>
        <v>366.714474</v>
      </c>
      <c r="T16" s="4">
        <v>104.3</v>
      </c>
      <c r="U16" s="4">
        <f>S16*T16*J16/10000</f>
        <v>382.48319638199996</v>
      </c>
      <c r="V16" s="4">
        <v>104.4</v>
      </c>
      <c r="W16" s="4">
        <f>U16*V16*L16/10000</f>
        <v>399.31245702280802</v>
      </c>
    </row>
    <row r="17" spans="1:23" x14ac:dyDescent="0.2">
      <c r="A17" s="18" t="s">
        <v>139</v>
      </c>
      <c r="B17" s="43"/>
      <c r="C17" s="48">
        <v>10834</v>
      </c>
      <c r="D17" s="49">
        <v>208.1</v>
      </c>
      <c r="E17" s="49">
        <f>C17*D17/100</f>
        <v>22545.554</v>
      </c>
      <c r="F17" s="49">
        <v>100.7</v>
      </c>
      <c r="G17" s="49">
        <f>E17*F17/100</f>
        <v>22703.372878000002</v>
      </c>
      <c r="H17" s="49">
        <v>100.8</v>
      </c>
      <c r="I17" s="49">
        <f>G17*H17/100</f>
        <v>22884.999861024004</v>
      </c>
      <c r="J17" s="49">
        <v>100.8</v>
      </c>
      <c r="K17" s="49">
        <f>I17*J17/100</f>
        <v>23068.079859912195</v>
      </c>
      <c r="L17" s="49">
        <v>100.8</v>
      </c>
      <c r="M17" s="49">
        <f>K17*L17/100</f>
        <v>23252.624498791494</v>
      </c>
      <c r="N17" s="49">
        <f t="shared" si="0"/>
        <v>107.60702531417058</v>
      </c>
      <c r="O17" s="89">
        <v>24260.6</v>
      </c>
      <c r="P17" s="4">
        <v>110.1</v>
      </c>
      <c r="Q17" s="4">
        <f>O17*P17*F17/10000</f>
        <v>26897.897044199995</v>
      </c>
      <c r="R17" s="4">
        <v>103.6</v>
      </c>
      <c r="S17" s="4">
        <f>Q17*R17*H17/10000</f>
        <v>28089.151108493519</v>
      </c>
      <c r="T17" s="4">
        <v>104.3</v>
      </c>
      <c r="U17" s="4">
        <f>S17*T17*J17/10000</f>
        <v>29531.360483008008</v>
      </c>
      <c r="V17" s="4">
        <v>104.4</v>
      </c>
      <c r="W17" s="4">
        <f>U17*V17*L17/10000</f>
        <v>31077.386267014444</v>
      </c>
    </row>
    <row r="18" spans="1:23" ht="15" customHeight="1" x14ac:dyDescent="0.2">
      <c r="A18" s="18" t="s">
        <v>114</v>
      </c>
      <c r="B18" s="43"/>
      <c r="C18" s="48">
        <v>68367</v>
      </c>
      <c r="D18" s="49">
        <v>93.4</v>
      </c>
      <c r="E18" s="49">
        <f>C18*D18/100</f>
        <v>63854.778000000006</v>
      </c>
      <c r="F18" s="49">
        <v>110</v>
      </c>
      <c r="G18" s="49">
        <f>E18*F18/100</f>
        <v>70240.255800000014</v>
      </c>
      <c r="H18" s="49">
        <v>107</v>
      </c>
      <c r="I18" s="49">
        <f>G18*H18/100</f>
        <v>75157.073706000025</v>
      </c>
      <c r="J18" s="49">
        <v>105.3</v>
      </c>
      <c r="K18" s="49">
        <f>I18*J18/100</f>
        <v>79140.398612418023</v>
      </c>
      <c r="L18" s="49">
        <v>106</v>
      </c>
      <c r="M18" s="49">
        <f>K18*L18/100</f>
        <v>83888.822529163095</v>
      </c>
      <c r="N18" s="49">
        <f t="shared" si="0"/>
        <v>105.12369176195398</v>
      </c>
      <c r="O18" s="89">
        <v>67126.5</v>
      </c>
      <c r="P18" s="4">
        <v>110.1</v>
      </c>
      <c r="Q18" s="4">
        <f>O18*P18*F18/10000</f>
        <v>81296.904149999988</v>
      </c>
      <c r="R18" s="4">
        <v>103.6</v>
      </c>
      <c r="S18" s="4">
        <f>Q18*R18*H18/10000</f>
        <v>90119.244188357989</v>
      </c>
      <c r="T18" s="4">
        <v>104.3</v>
      </c>
      <c r="U18" s="4">
        <f>S18*T18*J18/10000</f>
        <v>98976.073387945609</v>
      </c>
      <c r="V18" s="4">
        <v>104.4</v>
      </c>
      <c r="W18" s="4">
        <f>U18*V18*L18/10000</f>
        <v>109530.88185403611</v>
      </c>
    </row>
    <row r="19" spans="1:23" hidden="1" x14ac:dyDescent="0.2">
      <c r="A19" s="18" t="s">
        <v>38</v>
      </c>
      <c r="B19" s="43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 t="s">
        <v>121</v>
      </c>
      <c r="O19" s="89"/>
      <c r="P19" s="4"/>
      <c r="Q19" s="4"/>
      <c r="R19" s="4"/>
      <c r="S19" s="4"/>
      <c r="T19" s="4"/>
      <c r="U19" s="4"/>
      <c r="V19" s="4"/>
      <c r="W19" s="4"/>
    </row>
    <row r="20" spans="1:23" hidden="1" x14ac:dyDescent="0.2">
      <c r="A20" s="18"/>
      <c r="B20" s="43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89"/>
      <c r="P20" s="4"/>
      <c r="Q20" s="4"/>
      <c r="R20" s="4"/>
      <c r="S20" s="4"/>
      <c r="T20" s="4"/>
      <c r="U20" s="4"/>
      <c r="V20" s="4"/>
      <c r="W20" s="4"/>
    </row>
    <row r="21" spans="1:23" hidden="1" x14ac:dyDescent="0.2">
      <c r="A21" s="18" t="s">
        <v>39</v>
      </c>
      <c r="B21" s="43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89"/>
      <c r="P21" s="4"/>
      <c r="Q21" s="4"/>
      <c r="R21" s="4"/>
      <c r="S21" s="4"/>
      <c r="T21" s="4"/>
      <c r="U21" s="4"/>
      <c r="V21" s="4"/>
      <c r="W21" s="4"/>
    </row>
    <row r="22" spans="1:23" hidden="1" x14ac:dyDescent="0.2">
      <c r="A22" s="18"/>
      <c r="B22" s="43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89"/>
      <c r="P22" s="4"/>
      <c r="Q22" s="4"/>
      <c r="R22" s="4"/>
      <c r="S22" s="4"/>
      <c r="T22" s="4"/>
      <c r="U22" s="4"/>
      <c r="V22" s="4"/>
      <c r="W22" s="4"/>
    </row>
    <row r="23" spans="1:23" ht="22.5" hidden="1" x14ac:dyDescent="0.2">
      <c r="A23" s="18" t="s">
        <v>40</v>
      </c>
      <c r="B23" s="43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89"/>
      <c r="P23" s="4"/>
      <c r="Q23" s="4"/>
      <c r="R23" s="4"/>
      <c r="S23" s="4"/>
      <c r="T23" s="4"/>
      <c r="U23" s="4"/>
      <c r="V23" s="4"/>
      <c r="W23" s="4"/>
    </row>
    <row r="24" spans="1:23" hidden="1" x14ac:dyDescent="0.2">
      <c r="A24" s="18"/>
      <c r="B24" s="43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89"/>
      <c r="P24" s="4"/>
      <c r="Q24" s="4"/>
      <c r="R24" s="4"/>
      <c r="S24" s="4"/>
      <c r="T24" s="4"/>
      <c r="U24" s="4"/>
      <c r="V24" s="4"/>
      <c r="W24" s="4"/>
    </row>
    <row r="25" spans="1:23" hidden="1" x14ac:dyDescent="0.2">
      <c r="A25" s="18" t="s">
        <v>41</v>
      </c>
      <c r="B25" s="43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89"/>
      <c r="P25" s="4"/>
      <c r="Q25" s="4"/>
      <c r="R25" s="4"/>
      <c r="S25" s="4"/>
      <c r="T25" s="4"/>
      <c r="U25" s="4"/>
      <c r="V25" s="4"/>
      <c r="W25" s="4"/>
    </row>
    <row r="26" spans="1:23" hidden="1" x14ac:dyDescent="0.2">
      <c r="A26" s="18"/>
      <c r="B26" s="43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89"/>
      <c r="P26" s="4"/>
      <c r="Q26" s="4"/>
      <c r="R26" s="4"/>
      <c r="S26" s="4"/>
      <c r="T26" s="4"/>
      <c r="U26" s="4"/>
      <c r="V26" s="4"/>
      <c r="W26" s="4"/>
    </row>
    <row r="27" spans="1:23" hidden="1" x14ac:dyDescent="0.2">
      <c r="A27" s="18" t="s">
        <v>42</v>
      </c>
      <c r="B27" s="43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89"/>
      <c r="P27" s="4"/>
      <c r="Q27" s="4"/>
      <c r="R27" s="4"/>
      <c r="S27" s="4"/>
      <c r="T27" s="4"/>
      <c r="U27" s="4"/>
      <c r="V27" s="4"/>
      <c r="W27" s="4"/>
    </row>
    <row r="28" spans="1:23" hidden="1" x14ac:dyDescent="0.2">
      <c r="A28" s="18"/>
      <c r="B28" s="43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89"/>
      <c r="P28" s="4"/>
      <c r="Q28" s="4"/>
      <c r="R28" s="4"/>
      <c r="S28" s="4"/>
      <c r="T28" s="4"/>
      <c r="U28" s="4"/>
      <c r="V28" s="4"/>
      <c r="W28" s="4"/>
    </row>
    <row r="29" spans="1:23" ht="67.5" hidden="1" x14ac:dyDescent="0.2">
      <c r="A29" s="18" t="s">
        <v>43</v>
      </c>
      <c r="B29" s="43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89"/>
      <c r="P29" s="4"/>
      <c r="Q29" s="4"/>
      <c r="R29" s="4"/>
      <c r="S29" s="4"/>
      <c r="T29" s="4"/>
      <c r="U29" s="4"/>
      <c r="V29" s="4"/>
      <c r="W29" s="4"/>
    </row>
    <row r="30" spans="1:23" hidden="1" x14ac:dyDescent="0.2">
      <c r="A30" s="18"/>
      <c r="B30" s="43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89"/>
      <c r="P30" s="4"/>
      <c r="Q30" s="4"/>
      <c r="R30" s="4"/>
      <c r="S30" s="4"/>
      <c r="T30" s="4"/>
      <c r="U30" s="4"/>
      <c r="V30" s="4"/>
      <c r="W30" s="4"/>
    </row>
    <row r="31" spans="1:23" ht="22.5" hidden="1" x14ac:dyDescent="0.2">
      <c r="A31" s="18" t="s">
        <v>44</v>
      </c>
      <c r="B31" s="43" t="s">
        <v>121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89"/>
      <c r="P31" s="4"/>
      <c r="Q31" s="4"/>
      <c r="R31" s="4"/>
      <c r="S31" s="4"/>
      <c r="T31" s="4"/>
      <c r="U31" s="4"/>
      <c r="V31" s="4"/>
      <c r="W31" s="4"/>
    </row>
    <row r="32" spans="1:23" x14ac:dyDescent="0.2">
      <c r="A32" s="18"/>
      <c r="B32" s="43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89"/>
      <c r="P32" s="4"/>
      <c r="Q32" s="4"/>
      <c r="R32" s="4"/>
      <c r="S32" s="4"/>
      <c r="T32" s="4"/>
      <c r="U32" s="4"/>
      <c r="V32" s="4"/>
      <c r="W32" s="4"/>
    </row>
    <row r="33" spans="1:23" ht="33.75" x14ac:dyDescent="0.2">
      <c r="A33" s="18" t="s">
        <v>45</v>
      </c>
      <c r="B33" s="43" t="s">
        <v>121</v>
      </c>
      <c r="C33" s="49">
        <v>3778</v>
      </c>
      <c r="D33" s="49">
        <v>88.8</v>
      </c>
      <c r="E33" s="49">
        <f>C33*D33/100</f>
        <v>3354.8639999999996</v>
      </c>
      <c r="F33" s="49">
        <v>100.3</v>
      </c>
      <c r="G33" s="49">
        <f>E33*F33/100</f>
        <v>3364.9285919999993</v>
      </c>
      <c r="H33" s="49">
        <v>100</v>
      </c>
      <c r="I33" s="49">
        <f>G33*H33/100</f>
        <v>3364.9285919999993</v>
      </c>
      <c r="J33" s="49">
        <v>100</v>
      </c>
      <c r="K33" s="49">
        <f>I33*L33/100</f>
        <v>3364.9285919999993</v>
      </c>
      <c r="L33" s="49">
        <v>100</v>
      </c>
      <c r="M33" s="49">
        <f>K33*L33/100</f>
        <v>3364.9285919999993</v>
      </c>
      <c r="N33" s="49">
        <v>106</v>
      </c>
      <c r="O33" s="89">
        <v>3099</v>
      </c>
      <c r="P33" s="4">
        <v>106.5</v>
      </c>
      <c r="Q33" s="4">
        <f>O33*P33*F33/10000</f>
        <v>3310.3363050000003</v>
      </c>
      <c r="R33" s="4">
        <v>104.2</v>
      </c>
      <c r="S33" s="4">
        <f>Q33*R33*H33/10000</f>
        <v>3449.3704298100001</v>
      </c>
      <c r="T33" s="4">
        <v>104.3</v>
      </c>
      <c r="U33" s="4">
        <f>S33*T33*J33/10000</f>
        <v>3597.69335829183</v>
      </c>
      <c r="V33" s="4">
        <v>104.4</v>
      </c>
      <c r="W33" s="4">
        <f>U33*V33*L33/10000</f>
        <v>3755.9918660566705</v>
      </c>
    </row>
    <row r="34" spans="1:23" ht="22.5" x14ac:dyDescent="0.2">
      <c r="A34" s="18" t="s">
        <v>140</v>
      </c>
      <c r="B34" s="43" t="s">
        <v>121</v>
      </c>
      <c r="C34" s="49">
        <v>3778</v>
      </c>
      <c r="D34" s="49">
        <v>88.8</v>
      </c>
      <c r="E34" s="49">
        <v>3354.9</v>
      </c>
      <c r="F34" s="49">
        <v>100.3</v>
      </c>
      <c r="G34" s="49">
        <f>E34*F34/100</f>
        <v>3364.9646999999995</v>
      </c>
      <c r="H34" s="49">
        <v>100</v>
      </c>
      <c r="I34" s="49">
        <f>G34*H34/100</f>
        <v>3364.9646999999995</v>
      </c>
      <c r="J34" s="49">
        <v>100</v>
      </c>
      <c r="K34" s="49">
        <f>I34*L34/100</f>
        <v>3364.9646999999995</v>
      </c>
      <c r="L34" s="49">
        <v>100</v>
      </c>
      <c r="M34" s="49">
        <f>K34*L34/100</f>
        <v>3364.9646999999995</v>
      </c>
      <c r="N34" s="49">
        <v>106</v>
      </c>
      <c r="O34" s="89">
        <v>3099</v>
      </c>
      <c r="P34" s="4">
        <v>106.5</v>
      </c>
      <c r="Q34" s="4">
        <f>O34*P34*F34/10000</f>
        <v>3310.3363050000003</v>
      </c>
      <c r="R34" s="4">
        <v>104.2</v>
      </c>
      <c r="S34" s="4">
        <f>Q34*R34*H34/10000</f>
        <v>3449.3704298100001</v>
      </c>
      <c r="T34" s="4">
        <v>104.3</v>
      </c>
      <c r="U34" s="4">
        <f>S34*T34*J34/10000</f>
        <v>3597.69335829183</v>
      </c>
      <c r="V34" s="4">
        <v>104.4</v>
      </c>
      <c r="W34" s="4">
        <f>U34*V34*L34/10000</f>
        <v>3755.9918660566705</v>
      </c>
    </row>
    <row r="35" spans="1:23" x14ac:dyDescent="0.2">
      <c r="A35" s="18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89"/>
      <c r="P35" s="4"/>
      <c r="Q35" s="4"/>
      <c r="R35" s="4"/>
      <c r="S35" s="4"/>
      <c r="T35" s="4"/>
      <c r="U35" s="4"/>
      <c r="V35" s="4"/>
      <c r="W35" s="4"/>
    </row>
    <row r="36" spans="1:23" ht="22.5" hidden="1" x14ac:dyDescent="0.2">
      <c r="A36" s="18" t="s">
        <v>46</v>
      </c>
      <c r="B36" s="43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89"/>
      <c r="P36" s="4"/>
      <c r="Q36" s="4"/>
      <c r="R36" s="4"/>
      <c r="S36" s="4"/>
      <c r="T36" s="4"/>
      <c r="U36" s="4"/>
      <c r="V36" s="4"/>
      <c r="W36" s="4"/>
    </row>
    <row r="37" spans="1:23" hidden="1" x14ac:dyDescent="0.2">
      <c r="A37" s="18"/>
      <c r="B37" s="43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89"/>
      <c r="P37" s="4"/>
      <c r="Q37" s="4"/>
      <c r="R37" s="4"/>
      <c r="S37" s="4"/>
      <c r="T37" s="4"/>
      <c r="U37" s="4"/>
      <c r="V37" s="4"/>
      <c r="W37" s="4"/>
    </row>
    <row r="38" spans="1:23" ht="33.75" hidden="1" x14ac:dyDescent="0.2">
      <c r="A38" s="18" t="s">
        <v>47</v>
      </c>
      <c r="B38" s="43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89"/>
      <c r="P38" s="4"/>
      <c r="Q38" s="4"/>
      <c r="R38" s="4"/>
      <c r="S38" s="4"/>
      <c r="T38" s="4"/>
      <c r="U38" s="4"/>
      <c r="V38" s="4"/>
      <c r="W38" s="4"/>
    </row>
    <row r="39" spans="1:23" hidden="1" x14ac:dyDescent="0.2">
      <c r="A39" s="18"/>
      <c r="B39" s="43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89"/>
      <c r="P39" s="4"/>
      <c r="Q39" s="4"/>
      <c r="R39" s="4"/>
      <c r="S39" s="4"/>
      <c r="T39" s="4"/>
      <c r="U39" s="4"/>
      <c r="V39" s="4"/>
      <c r="W39" s="4"/>
    </row>
    <row r="40" spans="1:23" ht="35.25" customHeight="1" x14ac:dyDescent="0.2">
      <c r="A40" s="18" t="s">
        <v>48</v>
      </c>
      <c r="B40" s="43" t="s">
        <v>121</v>
      </c>
      <c r="C40" s="49">
        <v>60486.400000000001</v>
      </c>
      <c r="D40" s="49">
        <v>71.2</v>
      </c>
      <c r="E40" s="49">
        <f>C40*D40/100</f>
        <v>43066.316800000008</v>
      </c>
      <c r="F40" s="49">
        <v>105.3</v>
      </c>
      <c r="G40" s="49">
        <f>E40*F40/100</f>
        <v>45348.831590400005</v>
      </c>
      <c r="H40" s="49">
        <v>101.1</v>
      </c>
      <c r="I40" s="49">
        <f>G40*H40/100</f>
        <v>45847.668737894397</v>
      </c>
      <c r="J40" s="49">
        <v>100.4</v>
      </c>
      <c r="K40" s="49">
        <f>I40*L40/100</f>
        <v>46031.059412845978</v>
      </c>
      <c r="L40" s="49">
        <v>100.4</v>
      </c>
      <c r="M40" s="49">
        <f>K40*L40/100</f>
        <v>46215.183650497369</v>
      </c>
      <c r="N40" s="49">
        <v>106</v>
      </c>
      <c r="O40" s="89">
        <f>O41</f>
        <v>45636.2</v>
      </c>
      <c r="P40" s="4">
        <v>106.7</v>
      </c>
      <c r="Q40" s="4">
        <f>O40*P40*F40/10000</f>
        <v>51274.598146199998</v>
      </c>
      <c r="R40" s="4">
        <v>103.2</v>
      </c>
      <c r="S40" s="4">
        <f>Q40*R40*H40/10000</f>
        <v>53497.454525034067</v>
      </c>
      <c r="T40" s="4">
        <v>103.9</v>
      </c>
      <c r="U40" s="4">
        <f>S40*T40*J40/10000</f>
        <v>55806.190672516444</v>
      </c>
      <c r="V40" s="4">
        <v>104.4</v>
      </c>
      <c r="W40" s="4">
        <f>U40*V40*L40/10000</f>
        <v>58494.709714355602</v>
      </c>
    </row>
    <row r="41" spans="1:23" x14ac:dyDescent="0.2">
      <c r="A41" s="18" t="s">
        <v>124</v>
      </c>
      <c r="B41" s="43" t="s">
        <v>121</v>
      </c>
      <c r="C41" s="49">
        <v>60486.400000000001</v>
      </c>
      <c r="D41" s="49">
        <v>71.2</v>
      </c>
      <c r="E41" s="49">
        <f>C41*D41/100</f>
        <v>43066.316800000008</v>
      </c>
      <c r="F41" s="49">
        <v>105.3</v>
      </c>
      <c r="G41" s="49">
        <f>E41*F41/100</f>
        <v>45348.831590400005</v>
      </c>
      <c r="H41" s="49">
        <v>101.1</v>
      </c>
      <c r="I41" s="49">
        <f>G41*H41/100</f>
        <v>45847.668737894397</v>
      </c>
      <c r="J41" s="49">
        <v>100.4</v>
      </c>
      <c r="K41" s="49">
        <f>I41*L41/100</f>
        <v>46031.059412845978</v>
      </c>
      <c r="L41" s="49">
        <v>100.4</v>
      </c>
      <c r="M41" s="49">
        <f>K41*L41/100</f>
        <v>46215.183650497369</v>
      </c>
      <c r="N41" s="49">
        <f>O41/E41*100</f>
        <v>105.96726952976854</v>
      </c>
      <c r="O41" s="89">
        <v>45636.2</v>
      </c>
      <c r="P41" s="4">
        <v>106.7</v>
      </c>
      <c r="Q41" s="4">
        <f>O41*P41*F41/10000</f>
        <v>51274.598146199998</v>
      </c>
      <c r="R41" s="4">
        <v>103.2</v>
      </c>
      <c r="S41" s="4">
        <f>Q41*R41*H41/10000</f>
        <v>53497.454525034067</v>
      </c>
      <c r="T41" s="4">
        <v>103.9</v>
      </c>
      <c r="U41" s="4">
        <f>S41*T41*J41/10000</f>
        <v>55806.190672516444</v>
      </c>
      <c r="V41" s="4">
        <v>104.4</v>
      </c>
      <c r="W41" s="4">
        <f>U41*V41*L41/10000</f>
        <v>58494.709714355602</v>
      </c>
    </row>
    <row r="42" spans="1:23" hidden="1" x14ac:dyDescent="0.2">
      <c r="A42" s="18"/>
      <c r="B42" s="43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89"/>
      <c r="P42" s="4"/>
      <c r="Q42" s="4"/>
      <c r="R42" s="4"/>
      <c r="S42" s="4"/>
      <c r="T42" s="4"/>
      <c r="U42" s="4"/>
      <c r="V42" s="4"/>
      <c r="W42" s="4"/>
    </row>
    <row r="43" spans="1:23" hidden="1" x14ac:dyDescent="0.2">
      <c r="A43" s="18"/>
      <c r="B43" s="43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89"/>
      <c r="P43" s="4"/>
      <c r="Q43" s="4"/>
      <c r="R43" s="4"/>
      <c r="S43" s="4"/>
      <c r="T43" s="4"/>
      <c r="U43" s="4"/>
      <c r="V43" s="4"/>
      <c r="W43" s="4"/>
    </row>
    <row r="44" spans="1:23" ht="22.5" hidden="1" x14ac:dyDescent="0.2">
      <c r="A44" s="18" t="s">
        <v>7</v>
      </c>
      <c r="B44" s="43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89"/>
      <c r="P44" s="4"/>
      <c r="Q44" s="4"/>
      <c r="R44" s="4"/>
      <c r="S44" s="4"/>
      <c r="T44" s="4"/>
      <c r="U44" s="4"/>
      <c r="V44" s="4"/>
      <c r="W44" s="4"/>
    </row>
    <row r="45" spans="1:23" x14ac:dyDescent="0.2">
      <c r="A45" s="18"/>
      <c r="B45" s="43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89"/>
      <c r="P45" s="4"/>
      <c r="Q45" s="4"/>
      <c r="R45" s="4"/>
      <c r="S45" s="4"/>
      <c r="T45" s="4"/>
      <c r="U45" s="4"/>
      <c r="V45" s="4"/>
      <c r="W45" s="4"/>
    </row>
    <row r="46" spans="1:23" ht="33.75" x14ac:dyDescent="0.2">
      <c r="A46" s="18" t="s">
        <v>49</v>
      </c>
      <c r="B46" s="43"/>
      <c r="C46" s="49">
        <v>46189.8</v>
      </c>
      <c r="D46" s="49">
        <v>111.5</v>
      </c>
      <c r="E46" s="49">
        <f>C46*D46/100</f>
        <v>51501.627</v>
      </c>
      <c r="F46" s="49">
        <v>100.7</v>
      </c>
      <c r="G46" s="49">
        <f>E46*F46/100</f>
        <v>51862.138389</v>
      </c>
      <c r="H46" s="49">
        <v>101.4</v>
      </c>
      <c r="I46" s="49">
        <f>G46*H46/100</f>
        <v>52588.208326446002</v>
      </c>
      <c r="J46" s="49">
        <v>101.4</v>
      </c>
      <c r="K46" s="49">
        <v>57005.7</v>
      </c>
      <c r="L46" s="49">
        <v>103.3</v>
      </c>
      <c r="M46" s="49">
        <f>K46*L46/100</f>
        <v>58886.888099999996</v>
      </c>
      <c r="N46" s="49">
        <f>O46/E46*100</f>
        <v>101.3068965762965</v>
      </c>
      <c r="O46" s="89">
        <v>52174.7</v>
      </c>
      <c r="P46" s="4">
        <v>104.2</v>
      </c>
      <c r="Q46" s="4">
        <f>O46*P46*F46/10000</f>
        <v>54746.599661800006</v>
      </c>
      <c r="R46" s="4">
        <v>103.9</v>
      </c>
      <c r="S46" s="4">
        <f>Q46*R46*H46/10000</f>
        <v>57678.061087290749</v>
      </c>
      <c r="T46" s="4">
        <v>104.1</v>
      </c>
      <c r="U46" s="4">
        <f>S46*T46*J46/10000</f>
        <v>60883.46165415585</v>
      </c>
      <c r="V46" s="4">
        <v>104.3</v>
      </c>
      <c r="W46" s="4">
        <f>U46*V46*L46/10000</f>
        <v>65596.998371958936</v>
      </c>
    </row>
    <row r="47" spans="1:23" x14ac:dyDescent="0.2">
      <c r="A47" s="18" t="s">
        <v>141</v>
      </c>
      <c r="B47" s="43"/>
      <c r="C47" s="49">
        <v>46189.8</v>
      </c>
      <c r="D47" s="49">
        <v>111.5</v>
      </c>
      <c r="E47" s="49">
        <f>C47*D47/100</f>
        <v>51501.627</v>
      </c>
      <c r="F47" s="49">
        <v>100.7</v>
      </c>
      <c r="G47" s="49">
        <f>E47*F47/100</f>
        <v>51862.138389</v>
      </c>
      <c r="H47" s="49">
        <v>101.4</v>
      </c>
      <c r="I47" s="49">
        <f>G47*H47/100</f>
        <v>52588.208326446002</v>
      </c>
      <c r="J47" s="49">
        <v>101.4</v>
      </c>
      <c r="K47" s="49">
        <f>I47*L47/100</f>
        <v>54323.619201218717</v>
      </c>
      <c r="L47" s="49">
        <v>103.3</v>
      </c>
      <c r="M47" s="49">
        <f>K47*L47/100</f>
        <v>56116.298634858933</v>
      </c>
      <c r="N47" s="49">
        <f>O47/E47*100</f>
        <v>101.3068965762965</v>
      </c>
      <c r="O47" s="89">
        <v>52174.7</v>
      </c>
      <c r="P47" s="4">
        <v>104.2</v>
      </c>
      <c r="Q47" s="4">
        <f>O47*P47*F47/10000</f>
        <v>54746.599661800006</v>
      </c>
      <c r="R47" s="4">
        <v>103.9</v>
      </c>
      <c r="S47" s="4">
        <f>Q47*R47*H47/10000</f>
        <v>57678.061087290749</v>
      </c>
      <c r="T47" s="4">
        <v>104.1</v>
      </c>
      <c r="U47" s="4">
        <f>S47*T47*J47/10000</f>
        <v>60883.46165415585</v>
      </c>
      <c r="V47" s="4">
        <v>104.3</v>
      </c>
      <c r="W47" s="4">
        <f>U47*V47*L47/10000</f>
        <v>65596.998371958936</v>
      </c>
    </row>
    <row r="48" spans="1:23" x14ac:dyDescent="0.2">
      <c r="A48" s="18"/>
      <c r="B48" s="43"/>
      <c r="C48" s="49"/>
      <c r="D48" s="49"/>
      <c r="E48" s="49" t="s">
        <v>121</v>
      </c>
      <c r="F48" s="49"/>
      <c r="G48" s="49"/>
      <c r="H48" s="49"/>
      <c r="I48" s="49"/>
      <c r="J48" s="49"/>
      <c r="K48" s="49"/>
      <c r="L48" s="49"/>
      <c r="M48" s="49"/>
      <c r="N48" s="49"/>
      <c r="O48" s="89"/>
      <c r="P48" s="4"/>
      <c r="Q48" s="4"/>
      <c r="R48" s="4"/>
      <c r="S48" s="4"/>
      <c r="T48" s="4"/>
      <c r="U48" s="4"/>
      <c r="V48" s="4"/>
      <c r="W48" s="4"/>
    </row>
    <row r="49" spans="1:23" ht="22.5" hidden="1" x14ac:dyDescent="0.2">
      <c r="A49" s="18" t="s">
        <v>50</v>
      </c>
      <c r="B49" s="43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89"/>
      <c r="P49" s="4"/>
      <c r="Q49" s="4"/>
      <c r="R49" s="4"/>
      <c r="S49" s="4"/>
      <c r="T49" s="4"/>
      <c r="U49" s="4"/>
      <c r="V49" s="4"/>
      <c r="W49" s="4"/>
    </row>
    <row r="50" spans="1:23" hidden="1" x14ac:dyDescent="0.2">
      <c r="A50" s="18"/>
      <c r="B50" s="43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89"/>
      <c r="P50" s="4"/>
      <c r="Q50" s="4"/>
      <c r="R50" s="4"/>
      <c r="S50" s="4"/>
      <c r="T50" s="4"/>
      <c r="U50" s="4"/>
      <c r="V50" s="4"/>
      <c r="W50" s="4"/>
    </row>
    <row r="51" spans="1:23" ht="33.75" x14ac:dyDescent="0.2">
      <c r="A51" s="18" t="s">
        <v>51</v>
      </c>
      <c r="B51" s="43"/>
      <c r="C51" s="49">
        <v>21575.8</v>
      </c>
      <c r="D51" s="49">
        <v>114.1</v>
      </c>
      <c r="E51" s="49">
        <f>C51*D51/100</f>
        <v>24617.987799999999</v>
      </c>
      <c r="F51" s="49">
        <v>101.6</v>
      </c>
      <c r="G51" s="49">
        <f>E51*F51/100</f>
        <v>25011.8756048</v>
      </c>
      <c r="H51" s="49">
        <v>103.6</v>
      </c>
      <c r="I51" s="49">
        <f>G51*H51/100</f>
        <v>25912.303126572799</v>
      </c>
      <c r="J51" s="49">
        <v>102.6</v>
      </c>
      <c r="K51" s="49">
        <f>I51*J51/100</f>
        <v>26586.023007863689</v>
      </c>
      <c r="L51" s="49">
        <v>103.4</v>
      </c>
      <c r="M51" s="49">
        <f>K51*L51/100</f>
        <v>27489.947790131057</v>
      </c>
      <c r="N51" s="49">
        <f>O51/E51*100</f>
        <v>103.94838200382893</v>
      </c>
      <c r="O51" s="89">
        <v>25590</v>
      </c>
      <c r="P51" s="4">
        <v>104</v>
      </c>
      <c r="Q51" s="4">
        <f>O51*P51*F51/10000</f>
        <v>27039.417600000001</v>
      </c>
      <c r="R51" s="4">
        <v>104.5</v>
      </c>
      <c r="S51" s="4">
        <f>Q51*R51*H51/10000</f>
        <v>29273.414282111997</v>
      </c>
      <c r="T51" s="4">
        <v>104.3</v>
      </c>
      <c r="U51" s="4">
        <f>S51*T51*J51/10000</f>
        <v>31326.007544745124</v>
      </c>
      <c r="V51" s="4">
        <v>104.5</v>
      </c>
      <c r="W51" s="4">
        <f>U51*V51*L51/10000</f>
        <v>33848.69093232345</v>
      </c>
    </row>
    <row r="52" spans="1:23" ht="22.5" x14ac:dyDescent="0.2">
      <c r="A52" s="18" t="s">
        <v>142</v>
      </c>
      <c r="B52" s="43"/>
      <c r="C52" s="49">
        <v>21575.8</v>
      </c>
      <c r="D52" s="49">
        <v>114.1</v>
      </c>
      <c r="E52" s="49">
        <f>C52*D52/100</f>
        <v>24617.987799999999</v>
      </c>
      <c r="F52" s="49">
        <v>101.6</v>
      </c>
      <c r="G52" s="49">
        <f>E52*F52/100</f>
        <v>25011.8756048</v>
      </c>
      <c r="H52" s="49">
        <v>103.6</v>
      </c>
      <c r="I52" s="49">
        <f>G52*H52/100</f>
        <v>25912.303126572799</v>
      </c>
      <c r="J52" s="49">
        <v>102.6</v>
      </c>
      <c r="K52" s="49">
        <f>I52*J52/100</f>
        <v>26586.023007863689</v>
      </c>
      <c r="L52" s="49">
        <v>103.4</v>
      </c>
      <c r="M52" s="49">
        <f>K52*L52/100</f>
        <v>27489.947790131057</v>
      </c>
      <c r="N52" s="49">
        <f>O52/E52*100</f>
        <v>103.94838200382893</v>
      </c>
      <c r="O52" s="89">
        <v>25590</v>
      </c>
      <c r="P52" s="4">
        <v>104</v>
      </c>
      <c r="Q52" s="4">
        <f>O52*P52*F52/10000</f>
        <v>27039.417600000001</v>
      </c>
      <c r="R52" s="4">
        <v>104.5</v>
      </c>
      <c r="S52" s="4">
        <f>Q52*R52*H52/10000</f>
        <v>29273.414282111997</v>
      </c>
      <c r="T52" s="4">
        <v>104.3</v>
      </c>
      <c r="U52" s="4">
        <f>S52*T52*J52/10000</f>
        <v>31326.007544745124</v>
      </c>
      <c r="V52" s="4">
        <v>104.5</v>
      </c>
      <c r="W52" s="4">
        <f>U52*V52*L52/10000</f>
        <v>33848.69093232345</v>
      </c>
    </row>
    <row r="53" spans="1:23" x14ac:dyDescent="0.2">
      <c r="A53" s="18"/>
      <c r="B53" s="43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89"/>
      <c r="P53" s="4"/>
      <c r="Q53" s="4"/>
      <c r="R53" s="4"/>
      <c r="S53" s="4"/>
      <c r="T53" s="4"/>
      <c r="U53" s="4"/>
      <c r="V53" s="4"/>
      <c r="W53" s="4"/>
    </row>
    <row r="54" spans="1:23" ht="33.75" hidden="1" x14ac:dyDescent="0.2">
      <c r="A54" s="18" t="s">
        <v>52</v>
      </c>
      <c r="B54" s="43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89"/>
      <c r="P54" s="4"/>
      <c r="Q54" s="4"/>
      <c r="R54" s="4"/>
      <c r="S54" s="4"/>
      <c r="T54" s="4"/>
      <c r="U54" s="4"/>
      <c r="V54" s="4"/>
      <c r="W54" s="4"/>
    </row>
    <row r="55" spans="1:23" hidden="1" x14ac:dyDescent="0.2">
      <c r="A55" s="18"/>
      <c r="B55" s="43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89"/>
      <c r="P55" s="4"/>
      <c r="Q55" s="4"/>
      <c r="R55" s="4"/>
      <c r="S55" s="4"/>
      <c r="T55" s="4"/>
      <c r="U55" s="4"/>
      <c r="V55" s="4"/>
      <c r="W55" s="4"/>
    </row>
    <row r="56" spans="1:23" ht="22.5" hidden="1" x14ac:dyDescent="0.2">
      <c r="A56" s="18" t="s">
        <v>53</v>
      </c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89"/>
      <c r="P56" s="4"/>
      <c r="Q56" s="4"/>
      <c r="R56" s="4"/>
      <c r="S56" s="4"/>
      <c r="T56" s="4"/>
      <c r="U56" s="4"/>
      <c r="V56" s="4"/>
      <c r="W56" s="4"/>
    </row>
    <row r="57" spans="1:23" hidden="1" x14ac:dyDescent="0.2">
      <c r="A57" s="18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89"/>
      <c r="P57" s="4"/>
      <c r="Q57" s="4"/>
      <c r="R57" s="4"/>
      <c r="S57" s="4"/>
      <c r="T57" s="4"/>
      <c r="U57" s="4"/>
      <c r="V57" s="4"/>
      <c r="W57" s="4"/>
    </row>
    <row r="58" spans="1:23" ht="33.75" hidden="1" x14ac:dyDescent="0.2">
      <c r="A58" s="18" t="s">
        <v>54</v>
      </c>
      <c r="B58" s="43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89"/>
      <c r="P58" s="4"/>
      <c r="Q58" s="4"/>
      <c r="R58" s="4"/>
      <c r="S58" s="4"/>
      <c r="T58" s="4"/>
      <c r="U58" s="4"/>
      <c r="V58" s="4"/>
      <c r="W58" s="4"/>
    </row>
    <row r="59" spans="1:23" hidden="1" x14ac:dyDescent="0.2">
      <c r="A59" s="18"/>
      <c r="B59" s="43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89"/>
      <c r="P59" s="4"/>
      <c r="Q59" s="4"/>
      <c r="R59" s="4"/>
      <c r="S59" s="4"/>
      <c r="T59" s="4"/>
      <c r="U59" s="4"/>
      <c r="V59" s="4"/>
      <c r="W59" s="4"/>
    </row>
    <row r="60" spans="1:23" ht="33.75" hidden="1" x14ac:dyDescent="0.2">
      <c r="A60" s="18" t="s">
        <v>55</v>
      </c>
      <c r="B60" s="43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89"/>
      <c r="P60" s="4"/>
      <c r="Q60" s="4"/>
      <c r="R60" s="4"/>
      <c r="S60" s="4"/>
      <c r="T60" s="4"/>
      <c r="U60" s="4"/>
      <c r="V60" s="4"/>
      <c r="W60" s="4"/>
    </row>
    <row r="61" spans="1:23" hidden="1" x14ac:dyDescent="0.2">
      <c r="A61" s="18"/>
      <c r="B61" s="43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89"/>
      <c r="P61" s="4"/>
      <c r="Q61" s="4"/>
      <c r="R61" s="4"/>
      <c r="S61" s="4"/>
      <c r="T61" s="4"/>
      <c r="U61" s="4"/>
      <c r="V61" s="4"/>
      <c r="W61" s="4"/>
    </row>
    <row r="62" spans="1:23" ht="45" x14ac:dyDescent="0.2">
      <c r="A62" s="18" t="s">
        <v>11</v>
      </c>
      <c r="B62" s="43"/>
      <c r="C62" s="49">
        <v>255401</v>
      </c>
      <c r="D62" s="49">
        <v>68.3</v>
      </c>
      <c r="E62" s="49">
        <f>C62*D62/100</f>
        <v>174438.883</v>
      </c>
      <c r="F62" s="49">
        <v>80</v>
      </c>
      <c r="G62" s="49">
        <f>E62*F62/100</f>
        <v>139551.10640000002</v>
      </c>
      <c r="H62" s="49">
        <v>104.8</v>
      </c>
      <c r="I62" s="49">
        <f>G62*H62/100</f>
        <v>146249.5595072</v>
      </c>
      <c r="J62" s="49">
        <v>106</v>
      </c>
      <c r="K62" s="49">
        <f>I62*J62/100</f>
        <v>155024.53307763199</v>
      </c>
      <c r="L62" s="49">
        <v>103.8</v>
      </c>
      <c r="M62" s="49">
        <f>K62*L62/100</f>
        <v>160915.465334582</v>
      </c>
      <c r="N62" s="49">
        <f>O62/E62*100</f>
        <v>130.26912124861519</v>
      </c>
      <c r="O62" s="89">
        <v>227240</v>
      </c>
      <c r="P62" s="4">
        <v>103.7</v>
      </c>
      <c r="Q62" s="4">
        <f>O62:O70*P62:P70*F62:F70/10000</f>
        <v>188518.304</v>
      </c>
      <c r="R62" s="4">
        <v>103.6</v>
      </c>
      <c r="S62" s="4">
        <f>Q62*R62*H62/10000</f>
        <v>204679.60116531199</v>
      </c>
      <c r="T62" s="4">
        <v>104.4</v>
      </c>
      <c r="U62" s="4">
        <f>S62*T62*J62/10000</f>
        <v>226506.63383358088</v>
      </c>
      <c r="V62" s="4">
        <v>104.4</v>
      </c>
      <c r="W62" s="4">
        <f>U62*V62*L62/10000</f>
        <v>245458.89689970427</v>
      </c>
    </row>
    <row r="63" spans="1:23" x14ac:dyDescent="0.2">
      <c r="A63" s="18" t="s">
        <v>130</v>
      </c>
      <c r="B63" s="43"/>
      <c r="C63" s="49">
        <v>255401</v>
      </c>
      <c r="D63" s="49">
        <v>68.3</v>
      </c>
      <c r="E63" s="49">
        <f>C63*D63/100</f>
        <v>174438.883</v>
      </c>
      <c r="F63" s="49">
        <v>80</v>
      </c>
      <c r="G63" s="49">
        <f>E63*F63/100</f>
        <v>139551.10640000002</v>
      </c>
      <c r="H63" s="49">
        <v>104.8</v>
      </c>
      <c r="I63" s="49">
        <f>G63*H63/100</f>
        <v>146249.5595072</v>
      </c>
      <c r="J63" s="49">
        <v>106</v>
      </c>
      <c r="K63" s="49">
        <f>I63*J63/100</f>
        <v>155024.53307763199</v>
      </c>
      <c r="L63" s="49">
        <v>103.8</v>
      </c>
      <c r="M63" s="49">
        <f>K63*L63/100</f>
        <v>160915.465334582</v>
      </c>
      <c r="N63" s="49">
        <f>O63/E63*100</f>
        <v>130.26912124861519</v>
      </c>
      <c r="O63" s="89">
        <v>227240</v>
      </c>
      <c r="P63" s="4">
        <v>103.7</v>
      </c>
      <c r="Q63" s="4">
        <f>O63:O71*P63:P71*F63:F71/10000</f>
        <v>188518.304</v>
      </c>
      <c r="R63" s="4">
        <v>103.6</v>
      </c>
      <c r="S63" s="4">
        <f>Q63*R63*H63/10000</f>
        <v>204679.60116531199</v>
      </c>
      <c r="T63" s="4">
        <v>104.4</v>
      </c>
      <c r="U63" s="4">
        <f>S63*T63*J63/10000</f>
        <v>226506.63383358088</v>
      </c>
      <c r="V63" s="4">
        <v>104.4</v>
      </c>
      <c r="W63" s="4">
        <f>U63*V63*L63/10000</f>
        <v>245458.89689970427</v>
      </c>
    </row>
    <row r="64" spans="1:23" x14ac:dyDescent="0.2">
      <c r="A64" s="18"/>
      <c r="B64" s="43" t="s">
        <v>121</v>
      </c>
      <c r="C64" s="49" t="s">
        <v>121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89"/>
      <c r="P64" s="4"/>
      <c r="Q64" s="4"/>
      <c r="R64" s="4"/>
      <c r="S64" s="4"/>
      <c r="T64" s="4"/>
      <c r="U64" s="4"/>
      <c r="V64" s="4"/>
      <c r="W64" s="4"/>
    </row>
    <row r="65" spans="1:23" ht="33.75" hidden="1" x14ac:dyDescent="0.2">
      <c r="A65" s="18" t="s">
        <v>56</v>
      </c>
      <c r="B65" s="43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89"/>
      <c r="P65" s="4"/>
      <c r="Q65" s="4"/>
      <c r="R65" s="4"/>
      <c r="S65" s="4"/>
      <c r="T65" s="4"/>
      <c r="U65" s="4"/>
      <c r="V65" s="4"/>
      <c r="W65" s="4"/>
    </row>
    <row r="66" spans="1:23" hidden="1" x14ac:dyDescent="0.2">
      <c r="A66" s="18"/>
      <c r="B66" s="43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89"/>
      <c r="P66" s="4"/>
      <c r="Q66" s="4"/>
      <c r="R66" s="4"/>
      <c r="S66" s="4"/>
      <c r="T66" s="4"/>
      <c r="U66" s="4"/>
      <c r="V66" s="4"/>
      <c r="W66" s="4"/>
    </row>
    <row r="67" spans="1:23" hidden="1" x14ac:dyDescent="0.2">
      <c r="A67" s="18" t="s">
        <v>57</v>
      </c>
      <c r="B67" s="43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89"/>
      <c r="P67" s="4"/>
      <c r="Q67" s="4"/>
      <c r="R67" s="4"/>
      <c r="S67" s="4"/>
      <c r="T67" s="4"/>
      <c r="U67" s="4"/>
      <c r="V67" s="4"/>
      <c r="W67" s="4"/>
    </row>
    <row r="68" spans="1:23" hidden="1" x14ac:dyDescent="0.2">
      <c r="A68" s="18"/>
      <c r="B68" s="43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89"/>
      <c r="P68" s="4"/>
      <c r="Q68" s="4"/>
      <c r="R68" s="4"/>
      <c r="S68" s="4"/>
      <c r="T68" s="4"/>
      <c r="U68" s="4"/>
      <c r="V68" s="4"/>
      <c r="W68" s="4"/>
    </row>
    <row r="69" spans="1:23" ht="22.5" hidden="1" x14ac:dyDescent="0.2">
      <c r="A69" s="18" t="s">
        <v>58</v>
      </c>
      <c r="B69" s="43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89"/>
      <c r="P69" s="4"/>
      <c r="Q69" s="4"/>
      <c r="R69" s="4"/>
      <c r="S69" s="4"/>
      <c r="T69" s="4"/>
      <c r="U69" s="4"/>
      <c r="V69" s="4"/>
      <c r="W69" s="4"/>
    </row>
    <row r="70" spans="1:23" hidden="1" x14ac:dyDescent="0.2">
      <c r="A70" s="18"/>
      <c r="B70" s="43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89"/>
      <c r="P70" s="4"/>
      <c r="Q70" s="4"/>
      <c r="R70" s="4"/>
      <c r="S70" s="4"/>
      <c r="T70" s="4"/>
      <c r="U70" s="4"/>
      <c r="V70" s="4"/>
      <c r="W70" s="4"/>
    </row>
    <row r="71" spans="1:23" ht="56.25" x14ac:dyDescent="0.2">
      <c r="A71" s="17" t="s">
        <v>61</v>
      </c>
      <c r="B71" s="43" t="s">
        <v>145</v>
      </c>
      <c r="C71" s="49">
        <v>34235</v>
      </c>
      <c r="D71" s="49">
        <v>66.099999999999994</v>
      </c>
      <c r="E71" s="49">
        <f>D71*C71/100</f>
        <v>22629.334999999999</v>
      </c>
      <c r="F71" s="49">
        <v>100</v>
      </c>
      <c r="G71" s="49">
        <f>E71*F71/100</f>
        <v>22629.334999999999</v>
      </c>
      <c r="H71" s="49">
        <v>100</v>
      </c>
      <c r="I71" s="49">
        <f>G71*J71/100</f>
        <v>22629.334999999999</v>
      </c>
      <c r="J71" s="49">
        <v>100</v>
      </c>
      <c r="K71" s="49">
        <f>I71*J71/100</f>
        <v>22629.334999999999</v>
      </c>
      <c r="L71" s="49">
        <v>100</v>
      </c>
      <c r="M71" s="49">
        <f>K71*L71/100</f>
        <v>22629.334999999999</v>
      </c>
      <c r="N71" s="49">
        <f>O71/E71*100</f>
        <v>105.00087607523598</v>
      </c>
      <c r="O71" s="89">
        <v>23761</v>
      </c>
      <c r="P71" s="4">
        <v>104</v>
      </c>
      <c r="Q71" s="4">
        <f>O71*P71*F71/10000</f>
        <v>24711.439999999999</v>
      </c>
      <c r="R71" s="4">
        <v>104</v>
      </c>
      <c r="S71" s="4">
        <f>Q71*R71*H71/10000</f>
        <v>25699.897599999997</v>
      </c>
      <c r="T71" s="4">
        <v>104</v>
      </c>
      <c r="U71" s="4">
        <f>S71*T71*J71/10000</f>
        <v>26727.893504</v>
      </c>
      <c r="V71" s="4">
        <v>104</v>
      </c>
      <c r="W71" s="4">
        <f>U71*V71*L71/10000</f>
        <v>27797.009244160003</v>
      </c>
    </row>
    <row r="72" spans="1:23" x14ac:dyDescent="0.2">
      <c r="A72" s="17" t="s">
        <v>143</v>
      </c>
      <c r="B72" s="43" t="s">
        <v>121</v>
      </c>
      <c r="C72" s="49">
        <v>34235</v>
      </c>
      <c r="D72" s="49">
        <v>66.099999999999994</v>
      </c>
      <c r="E72" s="49">
        <f>D72*C72/100</f>
        <v>22629.334999999999</v>
      </c>
      <c r="F72" s="49">
        <v>100</v>
      </c>
      <c r="G72" s="49">
        <f>E72*F72/100</f>
        <v>22629.334999999999</v>
      </c>
      <c r="H72" s="49">
        <v>100</v>
      </c>
      <c r="I72" s="49">
        <f>G72*J72/100</f>
        <v>22629.334999999999</v>
      </c>
      <c r="J72" s="49">
        <v>100</v>
      </c>
      <c r="K72" s="49">
        <f>I72*J72/100</f>
        <v>22629.334999999999</v>
      </c>
      <c r="L72" s="49">
        <v>100</v>
      </c>
      <c r="M72" s="49">
        <f>K72*L72/100</f>
        <v>22629.334999999999</v>
      </c>
      <c r="N72" s="49">
        <f>O72/E72*100</f>
        <v>105.00087607523598</v>
      </c>
      <c r="O72" s="89">
        <v>23761</v>
      </c>
      <c r="P72" s="4">
        <v>104</v>
      </c>
      <c r="Q72" s="4">
        <f>O72*P72*F72/10000</f>
        <v>24711.439999999999</v>
      </c>
      <c r="R72" s="4">
        <v>104</v>
      </c>
      <c r="S72" s="4">
        <f>Q72*R72*H72/10000</f>
        <v>25699.897599999997</v>
      </c>
      <c r="T72" s="4">
        <v>104</v>
      </c>
      <c r="U72" s="4">
        <f>S72*T72*J72/10000</f>
        <v>26727.893504</v>
      </c>
      <c r="V72" s="4">
        <v>104</v>
      </c>
      <c r="W72" s="4">
        <f>U72*V72*L72/10000</f>
        <v>27797.009244160003</v>
      </c>
    </row>
    <row r="73" spans="1:23" x14ac:dyDescent="0.2">
      <c r="A73" s="17"/>
      <c r="B73" s="43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89"/>
      <c r="P73" s="4"/>
      <c r="Q73" s="4"/>
      <c r="R73" s="4"/>
      <c r="S73" s="4" t="s">
        <v>121</v>
      </c>
      <c r="T73" s="4"/>
      <c r="U73" s="4" t="e">
        <f>S73*T73*J73/10000</f>
        <v>#VALUE!</v>
      </c>
      <c r="V73" s="4"/>
      <c r="W73" s="4" t="s">
        <v>121</v>
      </c>
    </row>
    <row r="74" spans="1:23" ht="56.25" x14ac:dyDescent="0.2">
      <c r="A74" s="17" t="s">
        <v>62</v>
      </c>
      <c r="B74" s="42" t="s">
        <v>121</v>
      </c>
      <c r="C74" s="49">
        <v>36693</v>
      </c>
      <c r="D74" s="49">
        <v>96.8</v>
      </c>
      <c r="E74" s="49">
        <f>D74*C74/100</f>
        <v>35518.824000000001</v>
      </c>
      <c r="F74" s="49">
        <v>100</v>
      </c>
      <c r="G74" s="49">
        <f>E74*F74/100</f>
        <v>35518.824000000001</v>
      </c>
      <c r="H74" s="49">
        <v>100</v>
      </c>
      <c r="I74" s="49">
        <f>G74*J74/100</f>
        <v>35518.824000000001</v>
      </c>
      <c r="J74" s="49">
        <v>100</v>
      </c>
      <c r="K74" s="49">
        <f>I74*J74/100</f>
        <v>35518.824000000001</v>
      </c>
      <c r="L74" s="49">
        <v>100</v>
      </c>
      <c r="M74" s="49">
        <f>K74*L74/100</f>
        <v>35518.824000000001</v>
      </c>
      <c r="N74" s="49">
        <f>O74/E74*100</f>
        <v>107.37376890631289</v>
      </c>
      <c r="O74" s="89">
        <v>38137.9</v>
      </c>
      <c r="P74" s="4">
        <v>103.8</v>
      </c>
      <c r="Q74" s="4">
        <f>O74*P74*F74/10000</f>
        <v>39587.140200000002</v>
      </c>
      <c r="R74" s="4">
        <v>104</v>
      </c>
      <c r="S74" s="4">
        <f>Q74*R74*H74/10000</f>
        <v>41170.625807999997</v>
      </c>
      <c r="T74" s="4">
        <v>104</v>
      </c>
      <c r="U74" s="4">
        <f>S74*T74*J74/10000</f>
        <v>42817.450840320002</v>
      </c>
      <c r="V74" s="4">
        <v>104</v>
      </c>
      <c r="W74" s="4">
        <f>U74*V74*L74/10000</f>
        <v>44530.148873932798</v>
      </c>
    </row>
    <row r="75" spans="1:23" ht="22.5" x14ac:dyDescent="0.2">
      <c r="A75" s="17" t="s">
        <v>144</v>
      </c>
      <c r="B75" s="42" t="s">
        <v>121</v>
      </c>
      <c r="C75" s="49">
        <v>36693</v>
      </c>
      <c r="D75" s="49">
        <v>96.8</v>
      </c>
      <c r="E75" s="49">
        <f>D75*C75/100</f>
        <v>35518.824000000001</v>
      </c>
      <c r="F75" s="49">
        <v>100</v>
      </c>
      <c r="G75" s="49">
        <f>E75*F75/100</f>
        <v>35518.824000000001</v>
      </c>
      <c r="H75" s="49">
        <v>100</v>
      </c>
      <c r="I75" s="49">
        <f>G75*J75/100</f>
        <v>35518.824000000001</v>
      </c>
      <c r="J75" s="49">
        <v>100</v>
      </c>
      <c r="K75" s="49">
        <f>I75*J75/100</f>
        <v>35518.824000000001</v>
      </c>
      <c r="L75" s="49">
        <v>100</v>
      </c>
      <c r="M75" s="49">
        <f>K75*L75/100</f>
        <v>35518.824000000001</v>
      </c>
      <c r="N75" s="49">
        <f>O75/E75*100</f>
        <v>107.37376890631289</v>
      </c>
      <c r="O75" s="89">
        <v>38137.9</v>
      </c>
      <c r="P75" s="4">
        <v>103.8</v>
      </c>
      <c r="Q75" s="4">
        <f>O75*P75*F75/10000</f>
        <v>39587.140200000002</v>
      </c>
      <c r="R75" s="4">
        <v>104</v>
      </c>
      <c r="S75" s="4">
        <f>Q75*R75*H75/10000</f>
        <v>41170.625807999997</v>
      </c>
      <c r="T75" s="4">
        <v>104</v>
      </c>
      <c r="U75" s="4">
        <f>S75*T75*J75/10000</f>
        <v>42817.450840320002</v>
      </c>
      <c r="V75" s="4">
        <v>104</v>
      </c>
      <c r="W75" s="4">
        <f>U75*V75*L75/10000</f>
        <v>44530.148873932798</v>
      </c>
    </row>
    <row r="76" spans="1:23" x14ac:dyDescent="0.2">
      <c r="A76" s="20" t="s">
        <v>29</v>
      </c>
      <c r="B76" s="44"/>
      <c r="C76" s="45"/>
      <c r="D76" s="45"/>
      <c r="E76" s="45"/>
      <c r="F76" s="45"/>
      <c r="G76" s="45"/>
      <c r="H76" s="46"/>
      <c r="I76" s="46"/>
      <c r="J76" s="46"/>
      <c r="K76" s="46"/>
      <c r="L76" s="46"/>
      <c r="M76" s="46"/>
      <c r="N76" s="46"/>
      <c r="O76" s="47"/>
      <c r="P76" s="46"/>
      <c r="Q76" s="46"/>
      <c r="R76" s="46"/>
      <c r="S76" s="46"/>
      <c r="T76" s="46"/>
      <c r="U76" s="46"/>
      <c r="V76" s="46"/>
      <c r="W76" s="46"/>
    </row>
    <row r="77" spans="1:23" x14ac:dyDescent="0.2">
      <c r="B77" s="47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7"/>
      <c r="P77" s="46"/>
      <c r="Q77" s="46"/>
      <c r="R77" s="46"/>
      <c r="S77" s="46"/>
      <c r="T77" s="46"/>
      <c r="U77" s="46"/>
      <c r="V77" s="46"/>
      <c r="W77" s="46"/>
    </row>
    <row r="78" spans="1:23" x14ac:dyDescent="0.2">
      <c r="A78" s="75"/>
      <c r="B78" s="75"/>
      <c r="C78" s="75"/>
      <c r="D78" s="75"/>
      <c r="E78" s="75"/>
      <c r="F78" s="75"/>
      <c r="G78" s="75"/>
      <c r="O78" s="41"/>
    </row>
  </sheetData>
  <mergeCells count="9">
    <mergeCell ref="B4:B5"/>
    <mergeCell ref="V1:W1"/>
    <mergeCell ref="A78:G78"/>
    <mergeCell ref="A1:U1"/>
    <mergeCell ref="A3:U3"/>
    <mergeCell ref="A4:A5"/>
    <mergeCell ref="C4:M4"/>
    <mergeCell ref="N4:W4"/>
    <mergeCell ref="C2:Q2"/>
  </mergeCells>
  <phoneticPr fontId="5" type="noConversion"/>
  <pageMargins left="0.2" right="0.2" top="0.17" bottom="0.17" header="0.17" footer="0.5"/>
  <pageSetup paperSize="9" scale="75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4"/>
  <sheetViews>
    <sheetView view="pageBreakPreview" zoomScaleNormal="100" zoomScaleSheetLayoutView="100" workbookViewId="0">
      <selection activeCell="G8" sqref="G8:N8"/>
    </sheetView>
  </sheetViews>
  <sheetFormatPr defaultRowHeight="12.75" x14ac:dyDescent="0.2"/>
  <cols>
    <col min="1" max="1" width="27" customWidth="1"/>
    <col min="2" max="2" width="5.5703125" customWidth="1"/>
    <col min="3" max="3" width="9.85546875" customWidth="1"/>
    <col min="5" max="5" width="9.7109375" customWidth="1"/>
    <col min="7" max="7" width="10.140625" customWidth="1"/>
    <col min="9" max="9" width="10.140625" customWidth="1"/>
    <col min="11" max="11" width="9.7109375" customWidth="1"/>
    <col min="13" max="13" width="9.7109375" customWidth="1"/>
    <col min="15" max="15" width="33.7109375" customWidth="1"/>
  </cols>
  <sheetData>
    <row r="1" spans="1:21" x14ac:dyDescent="0.2">
      <c r="M1" s="69" t="s">
        <v>18</v>
      </c>
      <c r="N1" s="69"/>
    </row>
    <row r="2" spans="1:21" ht="33" customHeight="1" x14ac:dyDescent="0.25">
      <c r="A2" s="22"/>
      <c r="B2" s="83" t="s">
        <v>99</v>
      </c>
      <c r="C2" s="83"/>
      <c r="D2" s="83"/>
      <c r="E2" s="83"/>
      <c r="F2" s="83"/>
      <c r="G2" s="83"/>
      <c r="H2" s="83"/>
      <c r="I2" s="83"/>
      <c r="J2" s="83"/>
      <c r="K2" s="83"/>
      <c r="L2" s="22"/>
      <c r="M2" s="22"/>
      <c r="N2" s="22"/>
    </row>
    <row r="3" spans="1:21" x14ac:dyDescent="0.2">
      <c r="A3" s="80" t="s">
        <v>164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6"/>
      <c r="P3" s="16"/>
      <c r="Q3" s="16"/>
      <c r="R3" s="16"/>
      <c r="S3" s="16"/>
      <c r="T3" s="16"/>
      <c r="U3" s="16"/>
    </row>
    <row r="5" spans="1:21" ht="12.75" customHeight="1" x14ac:dyDescent="0.2">
      <c r="A5" s="81" t="s">
        <v>9</v>
      </c>
      <c r="B5" s="81" t="s">
        <v>16</v>
      </c>
      <c r="C5" s="82" t="s">
        <v>68</v>
      </c>
      <c r="D5" s="82"/>
      <c r="E5" s="82" t="s">
        <v>74</v>
      </c>
      <c r="F5" s="82"/>
      <c r="G5" s="82" t="s">
        <v>75</v>
      </c>
      <c r="H5" s="82"/>
      <c r="I5" s="82" t="s">
        <v>65</v>
      </c>
      <c r="J5" s="82"/>
      <c r="K5" s="82" t="s">
        <v>70</v>
      </c>
      <c r="L5" s="82"/>
      <c r="M5" s="82" t="s">
        <v>100</v>
      </c>
      <c r="N5" s="82"/>
    </row>
    <row r="6" spans="1:21" x14ac:dyDescent="0.2">
      <c r="A6" s="71"/>
      <c r="B6" s="81"/>
      <c r="C6" s="85" t="s">
        <v>17</v>
      </c>
      <c r="D6" s="64" t="s">
        <v>12</v>
      </c>
      <c r="E6" s="85" t="s">
        <v>17</v>
      </c>
      <c r="F6" s="64" t="s">
        <v>12</v>
      </c>
      <c r="G6" s="85" t="s">
        <v>17</v>
      </c>
      <c r="H6" s="64" t="s">
        <v>12</v>
      </c>
      <c r="I6" s="85" t="s">
        <v>17</v>
      </c>
      <c r="J6" s="64" t="s">
        <v>12</v>
      </c>
      <c r="K6" s="85" t="s">
        <v>17</v>
      </c>
      <c r="L6" s="64" t="s">
        <v>12</v>
      </c>
      <c r="M6" s="85" t="s">
        <v>17</v>
      </c>
      <c r="N6" s="64" t="s">
        <v>12</v>
      </c>
    </row>
    <row r="7" spans="1:21" ht="64.5" customHeight="1" x14ac:dyDescent="0.2">
      <c r="A7" s="71"/>
      <c r="B7" s="71"/>
      <c r="C7" s="85"/>
      <c r="D7" s="84"/>
      <c r="E7" s="85"/>
      <c r="F7" s="84"/>
      <c r="G7" s="85"/>
      <c r="H7" s="84"/>
      <c r="I7" s="85"/>
      <c r="J7" s="84"/>
      <c r="K7" s="85"/>
      <c r="L7" s="84"/>
      <c r="M7" s="85"/>
      <c r="N7" s="84"/>
    </row>
    <row r="8" spans="1:21" ht="76.5" customHeight="1" x14ac:dyDescent="0.2">
      <c r="A8" s="21" t="s">
        <v>15</v>
      </c>
      <c r="B8" s="12" t="s">
        <v>63</v>
      </c>
      <c r="C8" s="12">
        <v>97.2</v>
      </c>
      <c r="D8" s="5">
        <f>D17+D70+D72</f>
        <v>526243.6</v>
      </c>
      <c r="E8" s="5">
        <v>99.3</v>
      </c>
      <c r="F8" s="5">
        <f>F17+F70+F72</f>
        <v>504471.4</v>
      </c>
      <c r="G8" s="54">
        <v>97.7</v>
      </c>
      <c r="H8" s="54">
        <f>H17+H70+H72</f>
        <v>487066.4</v>
      </c>
      <c r="I8" s="54">
        <v>97.7</v>
      </c>
      <c r="J8" s="54">
        <f>J17+J70+J72</f>
        <v>522499.9</v>
      </c>
      <c r="K8" s="54">
        <v>97.7</v>
      </c>
      <c r="L8" s="54">
        <f>L17+L70+L72</f>
        <v>563974.40000000002</v>
      </c>
      <c r="M8" s="54">
        <v>98</v>
      </c>
      <c r="N8" s="54">
        <f>N17+N70+N72</f>
        <v>606925.4</v>
      </c>
      <c r="O8" t="s">
        <v>160</v>
      </c>
    </row>
    <row r="9" spans="1:21" ht="22.5" x14ac:dyDescent="0.2">
      <c r="A9" s="18" t="s">
        <v>10</v>
      </c>
      <c r="B9" s="19"/>
      <c r="C9" s="19"/>
      <c r="D9" s="5" t="s">
        <v>121</v>
      </c>
      <c r="E9" s="5"/>
      <c r="F9" s="4">
        <f>F8/D8*100</f>
        <v>95.862714529924929</v>
      </c>
      <c r="G9" s="5"/>
      <c r="H9" s="4">
        <f>H8/F8*100</f>
        <v>96.549853965953275</v>
      </c>
      <c r="I9" s="5"/>
      <c r="J9" s="4">
        <f>J8/H8*100</f>
        <v>107.27488079654026</v>
      </c>
      <c r="K9" s="5"/>
      <c r="L9" s="4">
        <f>L8/J8*100</f>
        <v>107.93770486846026</v>
      </c>
      <c r="M9" s="5"/>
      <c r="N9" s="4" t="s">
        <v>121</v>
      </c>
    </row>
    <row r="10" spans="1:21" x14ac:dyDescent="0.2">
      <c r="A10" s="17"/>
      <c r="B10" s="12"/>
      <c r="C10" s="1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21" ht="22.5" x14ac:dyDescent="0.2">
      <c r="A11" s="17" t="s">
        <v>59</v>
      </c>
      <c r="B11" s="12"/>
      <c r="C11" s="1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1" ht="22.5" x14ac:dyDescent="0.2">
      <c r="A12" s="18" t="s">
        <v>35</v>
      </c>
      <c r="B12" s="12"/>
      <c r="C12" s="1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21" x14ac:dyDescent="0.2">
      <c r="A13" s="18" t="s">
        <v>26</v>
      </c>
      <c r="B13" s="12"/>
      <c r="C13" s="1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21" x14ac:dyDescent="0.2">
      <c r="A14" s="18" t="s">
        <v>27</v>
      </c>
      <c r="B14" s="12"/>
      <c r="C14" s="12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21" x14ac:dyDescent="0.2">
      <c r="A15" s="18" t="s">
        <v>36</v>
      </c>
      <c r="B15" s="12"/>
      <c r="C15" s="1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21" x14ac:dyDescent="0.2">
      <c r="A16" s="18" t="s">
        <v>27</v>
      </c>
      <c r="B16" s="12"/>
      <c r="C16" s="1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22.5" x14ac:dyDescent="0.2">
      <c r="A17" s="17" t="s">
        <v>60</v>
      </c>
      <c r="B17" s="12"/>
      <c r="C17" s="12">
        <v>97.4</v>
      </c>
      <c r="D17" s="4">
        <f>D18+D38+D44+D46+D52+D62</f>
        <v>455315.6</v>
      </c>
      <c r="E17" s="5">
        <v>99.2</v>
      </c>
      <c r="F17" s="5">
        <f>F18+F38+F44+F46+F52+F62</f>
        <v>442572.5</v>
      </c>
      <c r="G17" s="5">
        <v>97.5</v>
      </c>
      <c r="H17" s="5">
        <f>H18+H38+H44+H46+H52+H62</f>
        <v>422767.9</v>
      </c>
      <c r="I17" s="5">
        <v>97.5</v>
      </c>
      <c r="J17" s="5">
        <f>J18+J38+J44+J46+J52+J62</f>
        <v>455629.4</v>
      </c>
      <c r="K17" s="5">
        <v>97.4</v>
      </c>
      <c r="L17" s="5">
        <f>L18+L38+L44+L46+L52+L62</f>
        <v>494429</v>
      </c>
      <c r="M17" s="5">
        <v>97.5</v>
      </c>
      <c r="N17" s="5">
        <f>N18+N38+N44+N46+N52+N62</f>
        <v>534598.30000000005</v>
      </c>
    </row>
    <row r="18" spans="1:14" ht="22.5" x14ac:dyDescent="0.2">
      <c r="A18" s="18" t="s">
        <v>37</v>
      </c>
      <c r="B18" s="19"/>
      <c r="C18" s="19">
        <v>100</v>
      </c>
      <c r="D18" s="5">
        <f>D19+D20+D21+D22</f>
        <v>80014.899999999994</v>
      </c>
      <c r="E18" s="5">
        <v>100</v>
      </c>
      <c r="F18" s="5">
        <f>F19+F20+F21+F22</f>
        <v>92273.600000000006</v>
      </c>
      <c r="G18" s="5">
        <v>100</v>
      </c>
      <c r="H18" s="5">
        <f>H19+H20+H21+H22</f>
        <v>109170.9</v>
      </c>
      <c r="I18" s="5">
        <v>100</v>
      </c>
      <c r="J18" s="5">
        <f>J19+J20+J21+J22</f>
        <v>119219.6</v>
      </c>
      <c r="K18" s="5">
        <v>100</v>
      </c>
      <c r="L18" s="5">
        <f>L19+L20+L21+L22</f>
        <v>129562.20000000001</v>
      </c>
      <c r="M18" s="5">
        <v>100</v>
      </c>
      <c r="N18" s="5">
        <f>N19+N20+N21+N22</f>
        <v>141709.29999999999</v>
      </c>
    </row>
    <row r="19" spans="1:14" x14ac:dyDescent="0.2">
      <c r="A19" s="18" t="s">
        <v>138</v>
      </c>
      <c r="B19" s="19"/>
      <c r="C19" s="19">
        <v>100</v>
      </c>
      <c r="D19" s="5">
        <v>524.9</v>
      </c>
      <c r="E19" s="5">
        <v>100</v>
      </c>
      <c r="F19" s="5">
        <v>565</v>
      </c>
      <c r="G19" s="5">
        <v>100</v>
      </c>
      <c r="H19" s="5">
        <v>622.1</v>
      </c>
      <c r="I19" s="5">
        <v>100</v>
      </c>
      <c r="J19" s="5">
        <v>644.5</v>
      </c>
      <c r="K19" s="5">
        <v>100</v>
      </c>
      <c r="L19" s="5">
        <v>672.2</v>
      </c>
      <c r="M19" s="5">
        <v>100</v>
      </c>
      <c r="N19" s="5">
        <v>701.7</v>
      </c>
    </row>
    <row r="20" spans="1:14" x14ac:dyDescent="0.2">
      <c r="A20" s="18" t="s">
        <v>112</v>
      </c>
      <c r="B20" s="19"/>
      <c r="C20" s="19">
        <v>100</v>
      </c>
      <c r="D20" s="5">
        <v>289</v>
      </c>
      <c r="E20" s="5">
        <v>100</v>
      </c>
      <c r="F20" s="5">
        <v>321.5</v>
      </c>
      <c r="G20" s="5">
        <v>100</v>
      </c>
      <c r="H20" s="5">
        <v>354</v>
      </c>
      <c r="I20" s="5">
        <v>100</v>
      </c>
      <c r="J20" s="5">
        <v>366.7</v>
      </c>
      <c r="K20" s="5">
        <v>100</v>
      </c>
      <c r="L20" s="5">
        <v>382.5</v>
      </c>
      <c r="M20" s="5">
        <v>100</v>
      </c>
      <c r="N20" s="5">
        <v>399.3</v>
      </c>
    </row>
    <row r="21" spans="1:14" x14ac:dyDescent="0.2">
      <c r="A21" s="18" t="s">
        <v>149</v>
      </c>
      <c r="B21" s="19"/>
      <c r="C21" s="19">
        <v>100</v>
      </c>
      <c r="D21" s="5">
        <v>10834</v>
      </c>
      <c r="E21" s="5">
        <v>100</v>
      </c>
      <c r="F21" s="5">
        <v>24260.6</v>
      </c>
      <c r="G21" s="5">
        <v>100</v>
      </c>
      <c r="H21" s="5">
        <v>26897.9</v>
      </c>
      <c r="I21" s="5">
        <v>100</v>
      </c>
      <c r="J21" s="5">
        <v>28089.200000000001</v>
      </c>
      <c r="K21" s="5">
        <v>100</v>
      </c>
      <c r="L21" s="5">
        <v>29531.4</v>
      </c>
      <c r="M21" s="5">
        <v>100</v>
      </c>
      <c r="N21" s="5">
        <v>31077.4</v>
      </c>
    </row>
    <row r="22" spans="1:14" x14ac:dyDescent="0.2">
      <c r="A22" s="18" t="s">
        <v>114</v>
      </c>
      <c r="B22" s="19"/>
      <c r="C22" s="19">
        <v>100</v>
      </c>
      <c r="D22" s="5">
        <v>68367</v>
      </c>
      <c r="E22" s="5">
        <v>100</v>
      </c>
      <c r="F22" s="5">
        <v>67126.5</v>
      </c>
      <c r="G22" s="5">
        <v>100</v>
      </c>
      <c r="H22" s="5">
        <v>81296.899999999994</v>
      </c>
      <c r="I22" s="5">
        <v>100</v>
      </c>
      <c r="J22" s="5">
        <v>90119.2</v>
      </c>
      <c r="K22" s="5">
        <v>100</v>
      </c>
      <c r="L22" s="5">
        <v>98976.1</v>
      </c>
      <c r="M22" s="5">
        <v>100</v>
      </c>
      <c r="N22" s="5">
        <v>109530.9</v>
      </c>
    </row>
    <row r="23" spans="1:14" x14ac:dyDescent="0.2">
      <c r="A23" s="18" t="s">
        <v>38</v>
      </c>
      <c r="B23" s="19"/>
      <c r="C23" s="19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">
      <c r="A24" s="18"/>
      <c r="B24" s="19"/>
      <c r="C24" s="19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2">
      <c r="A25" s="18" t="s">
        <v>39</v>
      </c>
      <c r="B25" s="19"/>
      <c r="C25" s="1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2">
      <c r="A26" s="18"/>
      <c r="B26" s="12"/>
      <c r="C26" s="1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22.5" x14ac:dyDescent="0.2">
      <c r="A27" s="18" t="s">
        <v>40</v>
      </c>
      <c r="B27" s="19"/>
      <c r="C27" s="1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">
      <c r="A28" s="18"/>
      <c r="B28" s="19"/>
      <c r="C28" s="19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">
      <c r="A29" s="18" t="s">
        <v>41</v>
      </c>
      <c r="B29" s="19"/>
      <c r="C29" s="1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">
      <c r="A30" s="18"/>
      <c r="B30" s="19"/>
      <c r="C30" s="19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">
      <c r="A31" s="18" t="s">
        <v>42</v>
      </c>
      <c r="B31" s="19"/>
      <c r="C31" s="19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">
      <c r="A32" s="18"/>
      <c r="B32" s="19"/>
      <c r="C32" s="19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">
      <c r="A33" s="18"/>
      <c r="B33" s="19"/>
      <c r="C33" s="19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56.25" x14ac:dyDescent="0.2">
      <c r="A34" s="18" t="s">
        <v>43</v>
      </c>
      <c r="B34" s="19"/>
      <c r="C34" s="19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18"/>
      <c r="B35" s="19"/>
      <c r="C35" s="19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22.5" x14ac:dyDescent="0.2">
      <c r="A36" s="18" t="s">
        <v>44</v>
      </c>
      <c r="B36" s="19"/>
      <c r="C36" s="19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18"/>
      <c r="B37" s="19"/>
      <c r="C37" s="19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33.75" x14ac:dyDescent="0.2">
      <c r="A38" s="18" t="s">
        <v>45</v>
      </c>
      <c r="B38" s="19"/>
      <c r="C38" s="19">
        <v>100</v>
      </c>
      <c r="D38" s="4">
        <v>3778</v>
      </c>
      <c r="E38" s="5">
        <v>100</v>
      </c>
      <c r="F38" s="5">
        <v>3099</v>
      </c>
      <c r="G38" s="5">
        <v>100</v>
      </c>
      <c r="H38" s="5">
        <v>3310.3</v>
      </c>
      <c r="I38" s="5">
        <v>100</v>
      </c>
      <c r="J38" s="5">
        <v>3449.4</v>
      </c>
      <c r="K38" s="5">
        <v>100</v>
      </c>
      <c r="L38" s="5">
        <v>3597.7</v>
      </c>
      <c r="M38" s="5">
        <v>100</v>
      </c>
      <c r="N38" s="5">
        <v>3756</v>
      </c>
    </row>
    <row r="39" spans="1:14" x14ac:dyDescent="0.2">
      <c r="A39" s="18" t="s">
        <v>150</v>
      </c>
      <c r="B39" s="19"/>
      <c r="C39" s="19">
        <v>100</v>
      </c>
      <c r="D39" s="5">
        <v>3778</v>
      </c>
      <c r="E39" s="5">
        <v>100</v>
      </c>
      <c r="F39" s="5">
        <v>3099</v>
      </c>
      <c r="G39" s="5">
        <v>100</v>
      </c>
      <c r="H39" s="5">
        <v>3310.3</v>
      </c>
      <c r="I39" s="5">
        <v>100</v>
      </c>
      <c r="J39" s="5">
        <v>3449.4</v>
      </c>
      <c r="K39" s="5">
        <v>100</v>
      </c>
      <c r="L39" s="5">
        <v>3597.7</v>
      </c>
      <c r="M39" s="5">
        <v>100</v>
      </c>
      <c r="N39" s="5">
        <v>3756</v>
      </c>
    </row>
    <row r="40" spans="1:14" ht="22.5" x14ac:dyDescent="0.2">
      <c r="A40" s="18" t="s">
        <v>46</v>
      </c>
      <c r="B40" s="19"/>
      <c r="C40" s="1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18"/>
      <c r="B41" s="19"/>
      <c r="C41" s="1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2.5" x14ac:dyDescent="0.2">
      <c r="A42" s="18" t="s">
        <v>47</v>
      </c>
      <c r="B42" s="19"/>
      <c r="C42" s="1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A43" s="18"/>
      <c r="B43" s="19"/>
      <c r="C43" s="1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45" x14ac:dyDescent="0.2">
      <c r="A44" s="18" t="s">
        <v>48</v>
      </c>
      <c r="B44" s="19"/>
      <c r="C44" s="19">
        <v>100</v>
      </c>
      <c r="D44" s="4">
        <v>60486.400000000001</v>
      </c>
      <c r="E44" s="5">
        <v>95</v>
      </c>
      <c r="F44" s="5">
        <v>43345.2</v>
      </c>
      <c r="G44" s="5">
        <v>95</v>
      </c>
      <c r="H44" s="5">
        <v>48710.1</v>
      </c>
      <c r="I44" s="5">
        <v>95</v>
      </c>
      <c r="J44" s="5">
        <v>50822.3</v>
      </c>
      <c r="K44" s="5">
        <v>95</v>
      </c>
      <c r="L44" s="5">
        <v>53015.6</v>
      </c>
      <c r="M44" s="5">
        <v>95</v>
      </c>
      <c r="N44" s="5">
        <v>55570</v>
      </c>
    </row>
    <row r="45" spans="1:14" x14ac:dyDescent="0.2">
      <c r="A45" s="18" t="s">
        <v>124</v>
      </c>
      <c r="B45" s="19"/>
      <c r="C45" s="19">
        <v>100</v>
      </c>
      <c r="D45" s="5">
        <v>60486.400000000001</v>
      </c>
      <c r="E45" s="5">
        <v>95</v>
      </c>
      <c r="F45" s="5">
        <v>43345.2</v>
      </c>
      <c r="G45" s="5">
        <v>95</v>
      </c>
      <c r="H45" s="5">
        <v>48710.1</v>
      </c>
      <c r="I45" s="5">
        <v>95</v>
      </c>
      <c r="J45" s="5">
        <v>50822.3</v>
      </c>
      <c r="K45" s="5">
        <v>95</v>
      </c>
      <c r="L45" s="5">
        <v>53015.6</v>
      </c>
      <c r="M45" s="5">
        <v>95</v>
      </c>
      <c r="N45" s="5">
        <v>55570</v>
      </c>
    </row>
    <row r="46" spans="1:14" ht="22.5" x14ac:dyDescent="0.2">
      <c r="A46" s="18" t="s">
        <v>7</v>
      </c>
      <c r="B46" s="19"/>
      <c r="C46" s="19">
        <v>100</v>
      </c>
      <c r="D46" s="4">
        <v>46189.8</v>
      </c>
      <c r="E46" s="5">
        <v>100</v>
      </c>
      <c r="F46" s="5">
        <v>52174.7</v>
      </c>
      <c r="G46" s="5">
        <v>100</v>
      </c>
      <c r="H46" s="5">
        <v>54746.6</v>
      </c>
      <c r="I46" s="5">
        <v>100</v>
      </c>
      <c r="J46" s="5">
        <v>57678.1</v>
      </c>
      <c r="K46" s="5">
        <v>100</v>
      </c>
      <c r="L46" s="5">
        <v>60883.5</v>
      </c>
      <c r="M46" s="5">
        <v>100</v>
      </c>
      <c r="N46" s="5">
        <v>65597</v>
      </c>
    </row>
    <row r="47" spans="1:14" x14ac:dyDescent="0.2">
      <c r="A47" s="18" t="s">
        <v>141</v>
      </c>
      <c r="B47" s="19"/>
      <c r="C47" s="19">
        <v>100</v>
      </c>
      <c r="D47" s="5">
        <v>46189.8</v>
      </c>
      <c r="E47" s="5">
        <v>100</v>
      </c>
      <c r="F47" s="5">
        <v>52174.7</v>
      </c>
      <c r="G47" s="5">
        <v>100</v>
      </c>
      <c r="H47" s="5">
        <v>54746.6</v>
      </c>
      <c r="I47" s="5">
        <v>100</v>
      </c>
      <c r="J47" s="5">
        <v>57678.1</v>
      </c>
      <c r="K47" s="5">
        <v>100</v>
      </c>
      <c r="L47" s="5">
        <v>60883.5</v>
      </c>
      <c r="M47" s="5">
        <v>100</v>
      </c>
      <c r="N47" s="5">
        <v>65597</v>
      </c>
    </row>
    <row r="48" spans="1:14" ht="33.75" x14ac:dyDescent="0.2">
      <c r="A48" s="18" t="s">
        <v>49</v>
      </c>
      <c r="B48" s="19"/>
      <c r="C48" s="1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x14ac:dyDescent="0.2">
      <c r="A49" s="18"/>
      <c r="B49" s="19"/>
      <c r="C49" s="1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">
      <c r="A50" s="18" t="s">
        <v>50</v>
      </c>
      <c r="B50" s="19"/>
      <c r="C50" s="1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x14ac:dyDescent="0.2">
      <c r="A51" s="18"/>
      <c r="B51" s="19"/>
      <c r="C51" s="1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33.75" x14ac:dyDescent="0.2">
      <c r="A52" s="18" t="s">
        <v>51</v>
      </c>
      <c r="B52" s="19"/>
      <c r="C52" s="19">
        <v>95</v>
      </c>
      <c r="D52" s="4">
        <v>20496.8</v>
      </c>
      <c r="E52" s="5">
        <v>95.5</v>
      </c>
      <c r="F52" s="5">
        <v>24440</v>
      </c>
      <c r="G52" s="5">
        <v>95.5</v>
      </c>
      <c r="H52" s="5">
        <v>25830</v>
      </c>
      <c r="I52" s="5">
        <v>95.5</v>
      </c>
      <c r="J52" s="5">
        <v>27960</v>
      </c>
      <c r="K52" s="5">
        <v>95.5</v>
      </c>
      <c r="L52" s="5">
        <v>29920</v>
      </c>
      <c r="M52" s="5">
        <v>95.5</v>
      </c>
      <c r="N52" s="5">
        <v>32325</v>
      </c>
    </row>
    <row r="53" spans="1:14" ht="22.5" x14ac:dyDescent="0.2">
      <c r="A53" s="18" t="s">
        <v>142</v>
      </c>
      <c r="B53" s="19"/>
      <c r="C53" s="19">
        <v>95</v>
      </c>
      <c r="D53" s="5">
        <v>20496.8</v>
      </c>
      <c r="E53" s="5">
        <v>95.5</v>
      </c>
      <c r="F53" s="5">
        <v>24440</v>
      </c>
      <c r="G53" s="5">
        <v>95.5</v>
      </c>
      <c r="H53" s="5">
        <v>25830</v>
      </c>
      <c r="I53" s="5">
        <v>95.5</v>
      </c>
      <c r="J53" s="5">
        <v>27960</v>
      </c>
      <c r="K53" s="5">
        <v>95.5</v>
      </c>
      <c r="L53" s="5">
        <v>29920</v>
      </c>
      <c r="M53" s="5">
        <v>95.5</v>
      </c>
      <c r="N53" s="5">
        <v>32325</v>
      </c>
    </row>
    <row r="54" spans="1:14" ht="33.75" x14ac:dyDescent="0.2">
      <c r="A54" s="18" t="s">
        <v>52</v>
      </c>
      <c r="B54" s="19"/>
      <c r="C54" s="19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9" customHeight="1" x14ac:dyDescent="0.2">
      <c r="A55" s="18"/>
      <c r="B55" s="19"/>
      <c r="C55" s="19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1" customHeight="1" x14ac:dyDescent="0.2">
      <c r="A56" s="18" t="s">
        <v>53</v>
      </c>
      <c r="B56" s="19"/>
      <c r="C56" s="19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15.75" customHeight="1" x14ac:dyDescent="0.2">
      <c r="A57" s="18"/>
      <c r="B57" s="19"/>
      <c r="C57" s="19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ht="33.75" x14ac:dyDescent="0.2">
      <c r="A58" s="18" t="s">
        <v>54</v>
      </c>
      <c r="B58" s="19"/>
      <c r="C58" s="19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x14ac:dyDescent="0.2">
      <c r="A59" s="18"/>
      <c r="B59" s="19"/>
      <c r="C59" s="19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ht="33.75" x14ac:dyDescent="0.2">
      <c r="A60" s="18" t="s">
        <v>55</v>
      </c>
      <c r="B60" s="19"/>
      <c r="C60" s="19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x14ac:dyDescent="0.2">
      <c r="A61" s="18"/>
      <c r="B61" s="19"/>
      <c r="C61" s="19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45" x14ac:dyDescent="0.2">
      <c r="A62" s="18" t="s">
        <v>11</v>
      </c>
      <c r="B62" s="19"/>
      <c r="C62" s="19">
        <v>95.7</v>
      </c>
      <c r="D62" s="4">
        <v>244349.7</v>
      </c>
      <c r="E62" s="5">
        <v>100</v>
      </c>
      <c r="F62" s="5">
        <v>227240</v>
      </c>
      <c r="G62" s="5">
        <v>96</v>
      </c>
      <c r="H62" s="5">
        <v>181000</v>
      </c>
      <c r="I62" s="5">
        <v>96</v>
      </c>
      <c r="J62" s="5">
        <v>196500</v>
      </c>
      <c r="K62" s="5">
        <v>96</v>
      </c>
      <c r="L62" s="5">
        <v>217450</v>
      </c>
      <c r="M62" s="5">
        <v>96</v>
      </c>
      <c r="N62" s="5">
        <v>235641</v>
      </c>
    </row>
    <row r="63" spans="1:14" x14ac:dyDescent="0.2">
      <c r="A63" s="18" t="s">
        <v>130</v>
      </c>
      <c r="B63" s="19"/>
      <c r="C63" s="19">
        <v>95.7</v>
      </c>
      <c r="D63" s="5">
        <v>244349.7</v>
      </c>
      <c r="E63" s="5">
        <v>100</v>
      </c>
      <c r="F63" s="5">
        <v>227240</v>
      </c>
      <c r="G63" s="5">
        <v>96</v>
      </c>
      <c r="H63" s="5">
        <v>181000</v>
      </c>
      <c r="I63" s="5">
        <v>96</v>
      </c>
      <c r="J63" s="5">
        <v>196500</v>
      </c>
      <c r="K63" s="5">
        <v>96</v>
      </c>
      <c r="L63" s="5">
        <v>217450</v>
      </c>
      <c r="M63" s="5">
        <v>96</v>
      </c>
      <c r="N63" s="5">
        <v>235641</v>
      </c>
    </row>
    <row r="64" spans="1:14" ht="33.75" x14ac:dyDescent="0.2">
      <c r="A64" s="18" t="s">
        <v>56</v>
      </c>
      <c r="B64" s="19"/>
      <c r="C64" s="19"/>
      <c r="D64" s="5" t="s">
        <v>121</v>
      </c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2">
      <c r="A65" s="18"/>
      <c r="B65" s="19"/>
      <c r="C65" s="19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2">
      <c r="A66" s="18" t="s">
        <v>57</v>
      </c>
      <c r="B66" s="19"/>
      <c r="C66" s="19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2">
      <c r="A67" s="18"/>
      <c r="B67" s="19"/>
      <c r="C67" s="19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22.5" x14ac:dyDescent="0.2">
      <c r="A68" s="18" t="s">
        <v>58</v>
      </c>
      <c r="B68" s="19"/>
      <c r="C68" s="19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2">
      <c r="A69" s="18"/>
      <c r="B69" s="19"/>
      <c r="C69" s="19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45" x14ac:dyDescent="0.2">
      <c r="A70" s="17" t="s">
        <v>61</v>
      </c>
      <c r="B70" s="19"/>
      <c r="C70" s="19">
        <v>100</v>
      </c>
      <c r="D70" s="4">
        <v>34235</v>
      </c>
      <c r="E70" s="5">
        <v>100</v>
      </c>
      <c r="F70" s="5">
        <v>23761</v>
      </c>
      <c r="G70" s="5">
        <v>100</v>
      </c>
      <c r="H70" s="5">
        <v>24711.4</v>
      </c>
      <c r="I70" s="5">
        <v>100</v>
      </c>
      <c r="J70" s="5">
        <v>25699.9</v>
      </c>
      <c r="K70" s="5">
        <v>100</v>
      </c>
      <c r="L70" s="5">
        <v>26727.9</v>
      </c>
      <c r="M70" s="5">
        <v>100</v>
      </c>
      <c r="N70" s="5">
        <v>27797</v>
      </c>
    </row>
    <row r="71" spans="1:14" x14ac:dyDescent="0.2">
      <c r="A71" s="17" t="s">
        <v>151</v>
      </c>
      <c r="B71" s="12"/>
      <c r="C71" s="12">
        <v>100</v>
      </c>
      <c r="D71" s="5">
        <v>34235</v>
      </c>
      <c r="E71" s="5">
        <v>100</v>
      </c>
      <c r="F71" s="5">
        <v>23761</v>
      </c>
      <c r="G71" s="5">
        <v>100</v>
      </c>
      <c r="H71" s="5">
        <v>24711.4</v>
      </c>
      <c r="I71" s="5">
        <v>100</v>
      </c>
      <c r="J71" s="5">
        <v>25699.9</v>
      </c>
      <c r="K71" s="5">
        <v>100</v>
      </c>
      <c r="L71" s="5">
        <v>26727.9</v>
      </c>
      <c r="M71" s="5">
        <v>100</v>
      </c>
      <c r="N71" s="5">
        <v>27797</v>
      </c>
    </row>
    <row r="72" spans="1:14" ht="56.25" x14ac:dyDescent="0.2">
      <c r="A72" s="17" t="s">
        <v>62</v>
      </c>
      <c r="B72" s="12"/>
      <c r="C72" s="12">
        <v>100</v>
      </c>
      <c r="D72" s="4">
        <v>36693</v>
      </c>
      <c r="E72" s="5">
        <v>100</v>
      </c>
      <c r="F72" s="5">
        <v>38137.9</v>
      </c>
      <c r="G72" s="5">
        <v>100</v>
      </c>
      <c r="H72" s="5">
        <v>39587.1</v>
      </c>
      <c r="I72" s="5">
        <v>100</v>
      </c>
      <c r="J72" s="5">
        <v>41170.6</v>
      </c>
      <c r="K72" s="5">
        <v>100</v>
      </c>
      <c r="L72" s="5">
        <v>42817.5</v>
      </c>
      <c r="M72" s="5">
        <v>100</v>
      </c>
      <c r="N72" s="5">
        <v>44530.1</v>
      </c>
    </row>
    <row r="73" spans="1:14" x14ac:dyDescent="0.2">
      <c r="A73" s="17" t="s">
        <v>152</v>
      </c>
      <c r="B73" s="5"/>
      <c r="C73" s="5">
        <v>100</v>
      </c>
      <c r="D73" s="5">
        <v>36693</v>
      </c>
      <c r="E73" s="5">
        <v>100</v>
      </c>
      <c r="F73" s="5">
        <v>38137.9</v>
      </c>
      <c r="G73" s="5">
        <v>100</v>
      </c>
      <c r="H73" s="5">
        <v>39587.1</v>
      </c>
      <c r="I73" s="5">
        <v>100</v>
      </c>
      <c r="J73" s="5">
        <v>41170.6</v>
      </c>
      <c r="K73" s="5">
        <v>100</v>
      </c>
      <c r="L73" s="5">
        <v>42817.5</v>
      </c>
      <c r="M73" s="5">
        <v>100</v>
      </c>
      <c r="N73" s="5">
        <v>44530.1</v>
      </c>
    </row>
    <row r="74" spans="1:14" x14ac:dyDescent="0.2">
      <c r="A74" s="1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5"/>
    </row>
  </sheetData>
  <mergeCells count="23">
    <mergeCell ref="E5:F5"/>
    <mergeCell ref="G5:H5"/>
    <mergeCell ref="M6:M7"/>
    <mergeCell ref="I5:J5"/>
    <mergeCell ref="K5:L5"/>
    <mergeCell ref="M5:N5"/>
    <mergeCell ref="I6:I7"/>
    <mergeCell ref="M1:N1"/>
    <mergeCell ref="A3:N3"/>
    <mergeCell ref="B5:B7"/>
    <mergeCell ref="A5:A7"/>
    <mergeCell ref="C5:D5"/>
    <mergeCell ref="B2:K2"/>
    <mergeCell ref="N6:N7"/>
    <mergeCell ref="G6:G7"/>
    <mergeCell ref="H6:H7"/>
    <mergeCell ref="C6:C7"/>
    <mergeCell ref="D6:D7"/>
    <mergeCell ref="E6:E7"/>
    <mergeCell ref="F6:F7"/>
    <mergeCell ref="J6:J7"/>
    <mergeCell ref="K6:K7"/>
    <mergeCell ref="L6:L7"/>
  </mergeCells>
  <phoneticPr fontId="5" type="noConversion"/>
  <pageMargins left="0.2" right="0.2" top="0.21" bottom="0.17" header="0.17" footer="0.1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view="pageBreakPreview" topLeftCell="B1" zoomScale="120" zoomScaleNormal="75" zoomScaleSheetLayoutView="120" workbookViewId="0">
      <selection activeCell="H15" sqref="H15"/>
    </sheetView>
  </sheetViews>
  <sheetFormatPr defaultRowHeight="12.75" x14ac:dyDescent="0.2"/>
  <cols>
    <col min="1" max="1" width="35.28515625" customWidth="1"/>
    <col min="2" max="2" width="10.5703125" customWidth="1"/>
    <col min="3" max="3" width="9.28515625" customWidth="1"/>
    <col min="4" max="4" width="9" customWidth="1"/>
    <col min="5" max="5" width="8.5703125" customWidth="1"/>
    <col min="6" max="6" width="10" customWidth="1"/>
    <col min="7" max="7" width="8.85546875" customWidth="1"/>
    <col min="8" max="8" width="10" customWidth="1"/>
    <col min="9" max="9" width="8.42578125" customWidth="1"/>
    <col min="10" max="10" width="10.140625" customWidth="1"/>
    <col min="12" max="12" width="9.7109375" customWidth="1"/>
    <col min="13" max="13" width="8.42578125" customWidth="1"/>
  </cols>
  <sheetData>
    <row r="1" spans="1:14" ht="15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88" t="s">
        <v>19</v>
      </c>
      <c r="M1" s="88"/>
    </row>
    <row r="2" spans="1:14" ht="18.75" x14ac:dyDescent="0.3">
      <c r="A2" s="8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</row>
    <row r="3" spans="1:14" ht="15.75" x14ac:dyDescent="0.25">
      <c r="A3" s="87" t="s">
        <v>164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4" ht="18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4" ht="65.25" customHeight="1" x14ac:dyDescent="0.2">
      <c r="A5" s="90" t="s">
        <v>0</v>
      </c>
      <c r="B5" s="91" t="s">
        <v>1</v>
      </c>
      <c r="C5" s="92" t="s">
        <v>71</v>
      </c>
      <c r="D5" s="92" t="s">
        <v>101</v>
      </c>
      <c r="E5" s="92" t="s">
        <v>102</v>
      </c>
      <c r="F5" s="92" t="s">
        <v>103</v>
      </c>
      <c r="G5" s="92" t="s">
        <v>104</v>
      </c>
      <c r="H5" s="92" t="s">
        <v>66</v>
      </c>
      <c r="I5" s="92" t="s">
        <v>105</v>
      </c>
      <c r="J5" s="92" t="s">
        <v>72</v>
      </c>
      <c r="K5" s="92" t="s">
        <v>108</v>
      </c>
      <c r="L5" s="92" t="s">
        <v>106</v>
      </c>
      <c r="M5" s="92" t="s">
        <v>107</v>
      </c>
    </row>
    <row r="6" spans="1:14" x14ac:dyDescent="0.2">
      <c r="A6" s="40"/>
      <c r="B6" s="40" t="s">
        <v>121</v>
      </c>
      <c r="C6" s="40" t="s">
        <v>121</v>
      </c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4" x14ac:dyDescent="0.2">
      <c r="A7" s="93" t="s">
        <v>109</v>
      </c>
      <c r="B7" s="93"/>
      <c r="C7" s="93"/>
      <c r="D7" s="55"/>
      <c r="E7" s="55"/>
      <c r="F7" s="55"/>
      <c r="G7" s="55"/>
      <c r="H7" s="55"/>
      <c r="I7" s="94"/>
      <c r="J7" s="94"/>
      <c r="K7" s="94"/>
      <c r="L7" s="94"/>
      <c r="M7" s="55"/>
    </row>
    <row r="8" spans="1:14" x14ac:dyDescent="0.2">
      <c r="A8" s="93" t="s">
        <v>110</v>
      </c>
      <c r="B8" s="93" t="s">
        <v>111</v>
      </c>
      <c r="C8" s="93">
        <v>11.4</v>
      </c>
      <c r="D8" s="55">
        <v>12</v>
      </c>
      <c r="E8" s="55">
        <f>D8/C8*100</f>
        <v>105.26315789473684</v>
      </c>
      <c r="F8" s="55">
        <v>12</v>
      </c>
      <c r="G8" s="55">
        <f>F8/D8*100</f>
        <v>100</v>
      </c>
      <c r="H8" s="55">
        <v>12</v>
      </c>
      <c r="I8" s="55">
        <f>H8/F8*100</f>
        <v>100</v>
      </c>
      <c r="J8" s="55">
        <v>12</v>
      </c>
      <c r="K8" s="55">
        <f>J8/H8*100</f>
        <v>100</v>
      </c>
      <c r="L8" s="55">
        <v>12</v>
      </c>
      <c r="M8" s="55">
        <f>L8/J8*100</f>
        <v>100</v>
      </c>
    </row>
    <row r="9" spans="1:14" x14ac:dyDescent="0.2">
      <c r="A9" s="93" t="s">
        <v>112</v>
      </c>
      <c r="B9" s="93"/>
      <c r="C9" s="93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4" x14ac:dyDescent="0.2">
      <c r="A10" s="93" t="s">
        <v>110</v>
      </c>
      <c r="B10" s="93" t="s">
        <v>111</v>
      </c>
      <c r="C10" s="93">
        <v>6.3</v>
      </c>
      <c r="D10" s="55">
        <v>6.5</v>
      </c>
      <c r="E10" s="55">
        <f>D10/C10*100</f>
        <v>103.17460317460319</v>
      </c>
      <c r="F10" s="55">
        <v>6.5</v>
      </c>
      <c r="G10" s="55">
        <f>F10/D10*100</f>
        <v>100</v>
      </c>
      <c r="H10" s="55">
        <v>6.5</v>
      </c>
      <c r="I10" s="55">
        <f>H10/F10*100</f>
        <v>100</v>
      </c>
      <c r="J10" s="55">
        <v>6.5</v>
      </c>
      <c r="K10" s="55">
        <f>J10/H10*100</f>
        <v>100</v>
      </c>
      <c r="L10" s="55">
        <v>6.5</v>
      </c>
      <c r="M10" s="55">
        <f>L10/J10*100</f>
        <v>100</v>
      </c>
    </row>
    <row r="11" spans="1:14" x14ac:dyDescent="0.2">
      <c r="A11" s="93" t="s">
        <v>113</v>
      </c>
      <c r="B11" s="93"/>
      <c r="C11" s="93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4" x14ac:dyDescent="0.2">
      <c r="A12" s="93" t="s">
        <v>110</v>
      </c>
      <c r="B12" s="93" t="s">
        <v>111</v>
      </c>
      <c r="C12" s="93">
        <v>310</v>
      </c>
      <c r="D12" s="55">
        <v>645.20000000000005</v>
      </c>
      <c r="E12" s="55">
        <f>D12/C12*100</f>
        <v>208.12903225806454</v>
      </c>
      <c r="F12" s="55">
        <v>650</v>
      </c>
      <c r="G12" s="55">
        <f>F12/D12*100</f>
        <v>100.74395536267824</v>
      </c>
      <c r="H12" s="55">
        <v>655</v>
      </c>
      <c r="I12" s="55">
        <f>H12/F12*100</f>
        <v>100.76923076923077</v>
      </c>
      <c r="J12" s="55">
        <v>660</v>
      </c>
      <c r="K12" s="55">
        <f>J12/H12*100</f>
        <v>100.76335877862594</v>
      </c>
      <c r="L12" s="55">
        <v>665</v>
      </c>
      <c r="M12" s="55">
        <f>L12/J12*100</f>
        <v>100.75757575757575</v>
      </c>
    </row>
    <row r="13" spans="1:14" x14ac:dyDescent="0.2">
      <c r="A13" s="93" t="s">
        <v>114</v>
      </c>
      <c r="B13" s="93"/>
      <c r="C13" s="93"/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1:14" x14ac:dyDescent="0.2">
      <c r="A14" s="93" t="s">
        <v>115</v>
      </c>
      <c r="B14" s="93" t="s">
        <v>111</v>
      </c>
      <c r="C14" s="93">
        <v>17</v>
      </c>
      <c r="D14" s="55">
        <v>10.9</v>
      </c>
      <c r="E14" s="55">
        <f>D14/C14*100</f>
        <v>64.117647058823536</v>
      </c>
      <c r="F14" s="55">
        <v>15</v>
      </c>
      <c r="G14" s="55">
        <f>F14/D14*100</f>
        <v>137.61467889908258</v>
      </c>
      <c r="H14" s="55">
        <v>16.5</v>
      </c>
      <c r="I14" s="55">
        <f>H14/F14*100</f>
        <v>110.00000000000001</v>
      </c>
      <c r="J14" s="55">
        <v>17.7</v>
      </c>
      <c r="K14" s="55">
        <f>J14/H14*100</f>
        <v>107.27272727272728</v>
      </c>
      <c r="L14" s="55">
        <v>18.8</v>
      </c>
      <c r="M14" s="55">
        <f>L14/J14*100</f>
        <v>106.21468926553672</v>
      </c>
    </row>
    <row r="15" spans="1:14" x14ac:dyDescent="0.2">
      <c r="A15" s="93" t="s">
        <v>116</v>
      </c>
      <c r="B15" s="93" t="s">
        <v>111</v>
      </c>
      <c r="C15" s="93">
        <v>330.3</v>
      </c>
      <c r="D15" s="55">
        <v>318.2</v>
      </c>
      <c r="E15" s="55">
        <f>D15/C15*100</f>
        <v>96.336663639115955</v>
      </c>
      <c r="F15" s="55">
        <v>341.6</v>
      </c>
      <c r="G15" s="55">
        <f>F15/D15*100</f>
        <v>107.35386549340038</v>
      </c>
      <c r="H15" s="55">
        <v>363.1</v>
      </c>
      <c r="I15" s="55">
        <f>H15/F15*100</f>
        <v>106.29391100702577</v>
      </c>
      <c r="J15" s="55">
        <v>380.8</v>
      </c>
      <c r="K15" s="55">
        <f>J15/H15*100</f>
        <v>104.8746901679978</v>
      </c>
      <c r="L15" s="55">
        <v>404.8</v>
      </c>
      <c r="M15" s="55">
        <f>L15/J15*100</f>
        <v>106.30252100840336</v>
      </c>
    </row>
    <row r="16" spans="1:14" x14ac:dyDescent="0.2">
      <c r="A16" s="93" t="s">
        <v>117</v>
      </c>
      <c r="B16" s="93" t="s">
        <v>111</v>
      </c>
      <c r="C16" s="93">
        <v>57.1</v>
      </c>
      <c r="D16" s="55">
        <v>42</v>
      </c>
      <c r="E16" s="55">
        <f>D16/C16*100</f>
        <v>73.555166374781095</v>
      </c>
      <c r="F16" s="55">
        <v>50</v>
      </c>
      <c r="G16" s="55">
        <f>F16/D16*100</f>
        <v>119.04761904761905</v>
      </c>
      <c r="H16" s="55">
        <v>55</v>
      </c>
      <c r="I16" s="55">
        <f>H16/F16*100</f>
        <v>110.00000000000001</v>
      </c>
      <c r="J16" s="55">
        <v>58.9</v>
      </c>
      <c r="K16" s="55">
        <f>J16/H16*100</f>
        <v>107.09090909090908</v>
      </c>
      <c r="L16" s="55">
        <v>62.4</v>
      </c>
      <c r="M16" s="55">
        <f>L16/J16*100</f>
        <v>105.94227504244482</v>
      </c>
    </row>
    <row r="17" spans="1:13" x14ac:dyDescent="0.2">
      <c r="A17" s="93" t="s">
        <v>118</v>
      </c>
      <c r="B17" s="93" t="s">
        <v>111</v>
      </c>
      <c r="C17" s="93">
        <v>7.8</v>
      </c>
      <c r="D17" s="55">
        <v>13.95</v>
      </c>
      <c r="E17" s="55">
        <f>D17/C17*100</f>
        <v>178.84615384615384</v>
      </c>
      <c r="F17" s="55">
        <v>17</v>
      </c>
      <c r="G17" s="55">
        <f>F17/D17*100</f>
        <v>121.86379928315412</v>
      </c>
      <c r="H17" s="55">
        <v>18.7</v>
      </c>
      <c r="I17" s="55">
        <f>H17/F17*100</f>
        <v>109.99999999999999</v>
      </c>
      <c r="J17" s="55">
        <v>19.899999999999999</v>
      </c>
      <c r="K17" s="55">
        <f>J17/H17*100</f>
        <v>106.41711229946524</v>
      </c>
      <c r="L17" s="55">
        <v>20</v>
      </c>
      <c r="M17" s="55">
        <f>L17/J17*100</f>
        <v>100.50251256281409</v>
      </c>
    </row>
    <row r="18" spans="1:13" x14ac:dyDescent="0.2">
      <c r="A18" s="93" t="s">
        <v>119</v>
      </c>
      <c r="B18" s="93"/>
      <c r="C18" s="93">
        <v>412.2</v>
      </c>
      <c r="D18" s="55">
        <f>D14+D15+D16+D17</f>
        <v>385.04999999999995</v>
      </c>
      <c r="E18" s="55">
        <f>D18/C18*100</f>
        <v>93.413391557496354</v>
      </c>
      <c r="F18" s="55">
        <f>F14+F15+F16+F17</f>
        <v>423.6</v>
      </c>
      <c r="G18" s="55">
        <f>F18/D18*100</f>
        <v>110.01168679392288</v>
      </c>
      <c r="H18" s="55">
        <f>H14+H15+H16+H17</f>
        <v>453.3</v>
      </c>
      <c r="I18" s="55">
        <f>H18/F18*100</f>
        <v>107.01133144475921</v>
      </c>
      <c r="J18" s="55">
        <f>J14+J15+J16+J17</f>
        <v>477.29999999999995</v>
      </c>
      <c r="K18" s="55">
        <f>J18/H18*100</f>
        <v>105.29450694904037</v>
      </c>
      <c r="L18" s="55">
        <f>L14+L15+L16+L17</f>
        <v>506</v>
      </c>
      <c r="M18" s="55">
        <f>L18/J18*100</f>
        <v>106.01298973391997</v>
      </c>
    </row>
    <row r="19" spans="1:13" x14ac:dyDescent="0.2">
      <c r="A19" s="93" t="s">
        <v>120</v>
      </c>
      <c r="B19" s="93" t="s">
        <v>121</v>
      </c>
      <c r="C19" s="93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 x14ac:dyDescent="0.2">
      <c r="A20" s="93" t="s">
        <v>122</v>
      </c>
      <c r="B20" s="93" t="s">
        <v>123</v>
      </c>
      <c r="C20" s="93">
        <v>215.7</v>
      </c>
      <c r="D20" s="55">
        <v>191.5</v>
      </c>
      <c r="E20" s="55">
        <f>D20/C20*100</f>
        <v>88.780713954566536</v>
      </c>
      <c r="F20" s="55">
        <v>192</v>
      </c>
      <c r="G20" s="55">
        <f>F20/D20*100</f>
        <v>100.26109660574411</v>
      </c>
      <c r="H20" s="55">
        <v>192</v>
      </c>
      <c r="I20" s="55">
        <f>H20/F20*100</f>
        <v>100</v>
      </c>
      <c r="J20" s="55">
        <v>192</v>
      </c>
      <c r="K20" s="55">
        <f>J20/H20*100</f>
        <v>100</v>
      </c>
      <c r="L20" s="55">
        <v>192</v>
      </c>
      <c r="M20" s="55">
        <f>L20/J20*100</f>
        <v>100</v>
      </c>
    </row>
    <row r="21" spans="1:13" x14ac:dyDescent="0.2">
      <c r="A21" s="93" t="s">
        <v>124</v>
      </c>
      <c r="B21" s="93"/>
      <c r="C21" s="93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3" x14ac:dyDescent="0.2">
      <c r="A22" s="93" t="s">
        <v>125</v>
      </c>
      <c r="B22" s="93" t="s">
        <v>123</v>
      </c>
      <c r="C22" s="93">
        <v>3483.1</v>
      </c>
      <c r="D22" s="55">
        <v>2479.1</v>
      </c>
      <c r="E22" s="55">
        <f>D22/C22*100</f>
        <v>71.175102638454248</v>
      </c>
      <c r="F22" s="55">
        <v>2610</v>
      </c>
      <c r="G22" s="55">
        <f>F22/D22*100</f>
        <v>105.2801419870114</v>
      </c>
      <c r="H22" s="55">
        <v>2640</v>
      </c>
      <c r="I22" s="55">
        <f>H22/F22*100</f>
        <v>101.14942528735634</v>
      </c>
      <c r="J22" s="55">
        <v>2650</v>
      </c>
      <c r="K22" s="55">
        <f>J22/H22*100</f>
        <v>100.37878787878789</v>
      </c>
      <c r="L22" s="55">
        <v>2660</v>
      </c>
      <c r="M22" s="55">
        <f>L22/J22*100</f>
        <v>100.37735849056604</v>
      </c>
    </row>
    <row r="23" spans="1:13" x14ac:dyDescent="0.2">
      <c r="A23" s="93" t="s">
        <v>126</v>
      </c>
      <c r="B23" s="93"/>
      <c r="C23" s="93" t="s">
        <v>121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3" x14ac:dyDescent="0.2">
      <c r="A24" s="93" t="s">
        <v>127</v>
      </c>
      <c r="B24" s="93" t="s">
        <v>128</v>
      </c>
      <c r="C24" s="93">
        <v>13</v>
      </c>
      <c r="D24" s="55">
        <v>14.5</v>
      </c>
      <c r="E24" s="55">
        <f>D24/C24*100</f>
        <v>111.53846153846155</v>
      </c>
      <c r="F24" s="55">
        <v>14.6</v>
      </c>
      <c r="G24" s="55">
        <f>F24/D24*100</f>
        <v>100.68965517241379</v>
      </c>
      <c r="H24" s="55">
        <v>14.8</v>
      </c>
      <c r="I24" s="55">
        <f>H24/F24*100</f>
        <v>101.36986301369863</v>
      </c>
      <c r="J24" s="55">
        <v>15</v>
      </c>
      <c r="K24" s="55">
        <f>J24/H24*100</f>
        <v>101.35135135135134</v>
      </c>
      <c r="L24" s="55">
        <v>15.5</v>
      </c>
      <c r="M24" s="55">
        <f>L24/J24*100</f>
        <v>103.33333333333334</v>
      </c>
    </row>
    <row r="25" spans="1:13" x14ac:dyDescent="0.2">
      <c r="A25" s="93" t="s">
        <v>129</v>
      </c>
      <c r="B25" s="93"/>
      <c r="C25" s="93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13" x14ac:dyDescent="0.2">
      <c r="A26" s="93" t="s">
        <v>147</v>
      </c>
      <c r="B26" s="93" t="s">
        <v>123</v>
      </c>
      <c r="C26" s="93">
        <v>96.6</v>
      </c>
      <c r="D26" s="55">
        <v>78.7</v>
      </c>
      <c r="E26" s="55" t="s">
        <v>121</v>
      </c>
      <c r="F26" s="55">
        <v>80</v>
      </c>
      <c r="G26" s="55">
        <f>F26/D26*100</f>
        <v>101.65184243964423</v>
      </c>
      <c r="H26" s="55">
        <v>83</v>
      </c>
      <c r="I26" s="55">
        <f>H26/F26*100</f>
        <v>103.75000000000001</v>
      </c>
      <c r="J26" s="55">
        <v>85</v>
      </c>
      <c r="K26" s="55">
        <f>J26/H26*100</f>
        <v>102.40963855421687</v>
      </c>
      <c r="L26" s="55">
        <v>88</v>
      </c>
      <c r="M26" s="55">
        <f>L26/J26*100</f>
        <v>103.5294117647059</v>
      </c>
    </row>
    <row r="27" spans="1:13" x14ac:dyDescent="0.2">
      <c r="A27" s="93" t="s">
        <v>148</v>
      </c>
      <c r="B27" s="93" t="s">
        <v>123</v>
      </c>
      <c r="C27" s="93" t="s">
        <v>121</v>
      </c>
      <c r="D27" s="55">
        <v>31.5</v>
      </c>
      <c r="E27" s="55">
        <v>0</v>
      </c>
      <c r="F27" s="55">
        <v>32</v>
      </c>
      <c r="G27" s="55">
        <f>F27/D27*100</f>
        <v>101.58730158730158</v>
      </c>
      <c r="H27" s="55">
        <v>33</v>
      </c>
      <c r="I27" s="55">
        <f>H27/F27*100</f>
        <v>103.125</v>
      </c>
      <c r="J27" s="55">
        <v>34</v>
      </c>
      <c r="K27" s="55">
        <f>J27/H27*100</f>
        <v>103.03030303030303</v>
      </c>
      <c r="L27" s="55">
        <v>35</v>
      </c>
      <c r="M27" s="55">
        <f>L27/J27*100</f>
        <v>102.94117647058823</v>
      </c>
    </row>
    <row r="28" spans="1:13" x14ac:dyDescent="0.2">
      <c r="A28" s="93" t="s">
        <v>161</v>
      </c>
      <c r="B28" s="93"/>
      <c r="C28" s="93"/>
      <c r="D28" s="55">
        <v>110.2</v>
      </c>
      <c r="E28" s="55">
        <v>114.1</v>
      </c>
      <c r="F28" s="55">
        <v>112</v>
      </c>
      <c r="G28" s="55">
        <f>F28/D28*100</f>
        <v>101.63339382940109</v>
      </c>
      <c r="H28" s="55">
        <v>116</v>
      </c>
      <c r="I28" s="55">
        <f>H28/F28*100</f>
        <v>103.57142857142858</v>
      </c>
      <c r="J28" s="55">
        <v>119</v>
      </c>
      <c r="K28" s="55">
        <f>J28/H28*100</f>
        <v>102.58620689655173</v>
      </c>
      <c r="L28" s="55">
        <v>123</v>
      </c>
      <c r="M28" s="55">
        <f>L28/J28*100</f>
        <v>103.36134453781514</v>
      </c>
    </row>
    <row r="29" spans="1:13" x14ac:dyDescent="0.2">
      <c r="A29" s="93" t="s">
        <v>130</v>
      </c>
      <c r="B29" s="93"/>
      <c r="C29" s="93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3" x14ac:dyDescent="0.2">
      <c r="A30" s="93" t="s">
        <v>131</v>
      </c>
      <c r="B30" s="93" t="s">
        <v>123</v>
      </c>
      <c r="C30" s="93">
        <v>87.3</v>
      </c>
      <c r="D30" s="55">
        <v>59.634</v>
      </c>
      <c r="E30" s="55">
        <f>D30/C30*100</f>
        <v>68.30927835051547</v>
      </c>
      <c r="F30" s="55">
        <v>47.7</v>
      </c>
      <c r="G30" s="55">
        <f>F30/D30*100</f>
        <v>79.987926350739514</v>
      </c>
      <c r="H30" s="55">
        <v>50</v>
      </c>
      <c r="I30" s="55">
        <f>H30/F30*100</f>
        <v>104.82180293501047</v>
      </c>
      <c r="J30" s="55">
        <v>53</v>
      </c>
      <c r="K30" s="55">
        <f>J30/H30*100</f>
        <v>106</v>
      </c>
      <c r="L30" s="55">
        <v>55</v>
      </c>
      <c r="M30" s="55">
        <f>L30/J30*100</f>
        <v>103.77358490566037</v>
      </c>
    </row>
    <row r="31" spans="1:13" x14ac:dyDescent="0.2">
      <c r="A31" s="93" t="s">
        <v>132</v>
      </c>
      <c r="B31" s="93"/>
      <c r="C31" s="93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1:13" x14ac:dyDescent="0.2">
      <c r="A32" s="93" t="s">
        <v>133</v>
      </c>
      <c r="B32" s="93" t="s">
        <v>136</v>
      </c>
      <c r="C32" s="93">
        <v>16.8</v>
      </c>
      <c r="D32" s="55">
        <v>11.1</v>
      </c>
      <c r="E32" s="55">
        <f>D32/C32*100</f>
        <v>66.071428571428569</v>
      </c>
      <c r="F32" s="55">
        <v>11</v>
      </c>
      <c r="G32" s="55">
        <v>100</v>
      </c>
      <c r="H32" s="55">
        <v>11</v>
      </c>
      <c r="I32" s="55">
        <v>100</v>
      </c>
      <c r="J32" s="55">
        <v>11</v>
      </c>
      <c r="K32" s="55">
        <v>100</v>
      </c>
      <c r="L32" s="55">
        <v>11</v>
      </c>
      <c r="M32" s="55">
        <v>100</v>
      </c>
    </row>
    <row r="33" spans="1:13" x14ac:dyDescent="0.2">
      <c r="A33" s="93" t="s">
        <v>134</v>
      </c>
      <c r="B33" s="93"/>
      <c r="C33" s="93" t="s">
        <v>121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13" x14ac:dyDescent="0.2">
      <c r="A34" s="93" t="s">
        <v>135</v>
      </c>
      <c r="B34" s="93" t="s">
        <v>137</v>
      </c>
      <c r="C34" s="93">
        <v>854</v>
      </c>
      <c r="D34" s="55">
        <v>826.94</v>
      </c>
      <c r="E34" s="55">
        <f>D34/C34*100</f>
        <v>96.83138173302109</v>
      </c>
      <c r="F34" s="55">
        <v>827</v>
      </c>
      <c r="G34" s="55">
        <f>F34/D34*100</f>
        <v>100.00725566546545</v>
      </c>
      <c r="H34" s="55">
        <v>827</v>
      </c>
      <c r="I34" s="55">
        <f>H34/F34*100</f>
        <v>100</v>
      </c>
      <c r="J34" s="55">
        <v>827</v>
      </c>
      <c r="K34" s="55">
        <f>J34/H34*100</f>
        <v>100</v>
      </c>
      <c r="L34" s="55">
        <v>827</v>
      </c>
      <c r="M34" s="55">
        <f>L34/J34*100</f>
        <v>100</v>
      </c>
    </row>
    <row r="35" spans="1:13" x14ac:dyDescent="0.2">
      <c r="A35" s="95"/>
      <c r="B35" s="95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</row>
    <row r="36" spans="1:13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1:13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</row>
  </sheetData>
  <mergeCells count="4">
    <mergeCell ref="A2:M2"/>
    <mergeCell ref="A39:M39"/>
    <mergeCell ref="A3:M3"/>
    <mergeCell ref="L1:M1"/>
  </mergeCells>
  <phoneticPr fontId="5" type="noConversion"/>
  <pageMargins left="0.46" right="0.25" top="0.55000000000000004" bottom="1" header="0.5" footer="0.5"/>
  <pageSetup paperSize="9" scale="96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Сводная</vt:lpstr>
      <vt:lpstr>производство</vt:lpstr>
      <vt:lpstr>отгрузка</vt:lpstr>
      <vt:lpstr>натура районам</vt:lpstr>
      <vt:lpstr>отгрузка!Заголовки_для_печати</vt:lpstr>
      <vt:lpstr>производство!Заголовки_для_печати</vt:lpstr>
      <vt:lpstr>отгрузка!Область_печати</vt:lpstr>
    </vt:vector>
  </TitlesOfParts>
  <Company>Минэкономики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Voitenko</cp:lastModifiedBy>
  <cp:lastPrinted>2021-07-19T09:02:08Z</cp:lastPrinted>
  <dcterms:created xsi:type="dcterms:W3CDTF">1997-12-26T08:00:26Z</dcterms:created>
  <dcterms:modified xsi:type="dcterms:W3CDTF">2021-08-25T07:15:31Z</dcterms:modified>
</cp:coreProperties>
</file>