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20" windowWidth="19440" windowHeight="13170"/>
  </bookViews>
  <sheets>
    <sheet name="Лист1" sheetId="1" r:id="rId1"/>
    <sheet name="Лист2" sheetId="2" r:id="rId2"/>
    <sheet name="Лист3" sheetId="3" r:id="rId3"/>
  </sheets>
  <calcPr calcId="125725"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39" i="1"/>
  <c r="C138" s="1"/>
  <c r="C121"/>
  <c r="C50"/>
  <c r="C51"/>
  <c r="C53"/>
  <c r="C56"/>
  <c r="C60"/>
  <c r="C36"/>
  <c r="C118"/>
  <c r="C137"/>
  <c r="C59"/>
  <c r="E117"/>
  <c r="D117"/>
  <c r="C117"/>
  <c r="C19"/>
  <c r="C123"/>
  <c r="C113"/>
  <c r="E97"/>
  <c r="D97"/>
  <c r="C97"/>
  <c r="C101"/>
  <c r="E109"/>
  <c r="D109"/>
  <c r="D92" s="1"/>
  <c r="C79"/>
  <c r="C84"/>
  <c r="C81"/>
  <c r="C90"/>
  <c r="C105"/>
  <c r="C95"/>
  <c r="C109"/>
  <c r="C93"/>
  <c r="C92" s="1"/>
  <c r="C82"/>
  <c r="D71"/>
  <c r="D119"/>
  <c r="E71"/>
  <c r="D28"/>
  <c r="E28"/>
  <c r="C28"/>
  <c r="E92" l="1"/>
  <c r="C119"/>
  <c r="C71"/>
  <c r="D59"/>
  <c r="E59"/>
  <c r="D45"/>
  <c r="E45"/>
  <c r="C45"/>
  <c r="E119"/>
  <c r="E50" l="1"/>
  <c r="E68" l="1"/>
  <c r="E67" s="1"/>
  <c r="E65" s="1"/>
  <c r="D68"/>
  <c r="D67" s="1"/>
  <c r="D66" s="1"/>
  <c r="C68"/>
  <c r="C67" s="1"/>
  <c r="E61"/>
  <c r="D61"/>
  <c r="C61"/>
  <c r="E57"/>
  <c r="D57"/>
  <c r="C57"/>
  <c r="D50"/>
  <c r="E44"/>
  <c r="D44"/>
  <c r="C44"/>
  <c r="C43" s="1"/>
  <c r="E39"/>
  <c r="D39"/>
  <c r="C39"/>
  <c r="E33"/>
  <c r="D33"/>
  <c r="C33"/>
  <c r="E27"/>
  <c r="D27"/>
  <c r="C27"/>
  <c r="E19"/>
  <c r="D19"/>
  <c r="C65" l="1"/>
  <c r="C66"/>
  <c r="C18"/>
  <c r="C17" s="1"/>
  <c r="C145" s="1"/>
  <c r="E18"/>
  <c r="D43"/>
  <c r="E43"/>
  <c r="D18"/>
  <c r="E66"/>
  <c r="D65"/>
  <c r="E17" l="1"/>
  <c r="E145" s="1"/>
  <c r="D17"/>
  <c r="D145" s="1"/>
</calcChain>
</file>

<file path=xl/sharedStrings.xml><?xml version="1.0" encoding="utf-8"?>
<sst xmlns="http://schemas.openxmlformats.org/spreadsheetml/2006/main" count="261" uniqueCount="255">
  <si>
    <t>Приложение №1</t>
  </si>
  <si>
    <t>к решению Собрания депутатов</t>
  </si>
  <si>
    <t xml:space="preserve">Доходы бюджета Краснокутского муниципального района </t>
  </si>
  <si>
    <t>рублей</t>
  </si>
  <si>
    <t>Код бюджетной            классификации</t>
  </si>
  <si>
    <t>Наименование налога</t>
  </si>
  <si>
    <t>1 00 00000 00 0000 000</t>
  </si>
  <si>
    <t>ДОХОДЫ</t>
  </si>
  <si>
    <t>НАЛОГОВЫЕ ДОХОДЫ - всего</t>
  </si>
  <si>
    <t>1 01 02000 01 0000 110</t>
  </si>
  <si>
    <t>Налог на доходы физических лиц - всего</t>
  </si>
  <si>
    <t>1 01 02010 01 0000 110</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</si>
  <si>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осуществляется в соответствии со статьями 227, 227</t>
    </r>
    <r>
      <rPr>
        <vertAlign val="superscript"/>
        <sz val="12"/>
        <color theme="1"/>
        <rFont val="Times New Roman"/>
        <family val="1"/>
        <charset val="204"/>
      </rPr>
      <t>1</t>
    </r>
    <r>
      <rPr>
        <sz val="12"/>
        <color theme="1"/>
        <rFont val="Times New Roman"/>
        <family val="1"/>
        <charset val="204"/>
      </rPr>
      <t xml:space="preserve"> и 228 Налогового кодекса Российской Федерации</t>
    </r>
  </si>
  <si>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</si>
  <si>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</si>
  <si>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</si>
  <si>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не являющимися налоговыми резидентами Российской Федерации</t>
  </si>
  <si>
    <t>1 01 02040 01 0000 110</t>
  </si>
  <si>
    <t>1 03 02200 01 0000 110</t>
  </si>
  <si>
    <t>Акцизы на нефтепродукты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</si>
  <si>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</si>
  <si>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</si>
  <si>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</si>
  <si>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</si>
  <si>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</si>
  <si>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</si>
  <si>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</si>
  <si>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</si>
  <si>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1 05 00000 00 0000 000</t>
  </si>
  <si>
    <t>НАЛОГИ НА СОВОКУПНЫЙ ДОХОД</t>
  </si>
  <si>
    <t>1 05 02010 02 0000 110</t>
  </si>
  <si>
    <t>Единый налог на вмененный доход для отдельных видов деятельности</t>
  </si>
  <si>
    <t>1 05 02020 02 0000 110</t>
  </si>
  <si>
    <t>Единый налог на вмененный доход для отдельных видов деятельности( за налоговые периоды, истекшие до 1 января 2011 года)</t>
  </si>
  <si>
    <t>1 05 03010 01 0000 110</t>
  </si>
  <si>
    <t>Единый сельскохозяйственный налог, взимаемый с налогоплательщиков, выбравших в качестве объекта налогообложения доходы, уменьшенные на величину расходов</t>
  </si>
  <si>
    <t>1 05 03020 01 0000 110</t>
  </si>
  <si>
    <t>Единый сельскохозяйственный налог (за налоговые периода, истекшие до 1 января 2011года)</t>
  </si>
  <si>
    <t xml:space="preserve">105 04020 02 0000 110 </t>
  </si>
  <si>
    <t xml:space="preserve">106 04000 02 0000 110 </t>
  </si>
  <si>
    <t xml:space="preserve">Транспортный налог </t>
  </si>
  <si>
    <t xml:space="preserve">106 04011 02 0000 110 </t>
  </si>
  <si>
    <t>в т.ч.транспортный налог с организаций</t>
  </si>
  <si>
    <t xml:space="preserve">106 04012 02 0000 110 </t>
  </si>
  <si>
    <t>транспортный налог с физических лиц</t>
  </si>
  <si>
    <t>1 08 03010 01 0000 110</t>
  </si>
  <si>
    <t xml:space="preserve">Госпошлина по делам, рассматриваемым в судах общей юрисдикции, мировыми судьями </t>
  </si>
  <si>
    <t>НЕНАЛОГОВЫЕ ДОХОДЫ - всего</t>
  </si>
  <si>
    <t>1 11 00000 00 0000 000</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</si>
  <si>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</si>
  <si>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</si>
  <si>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1 11 05013 13 0000 120</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</si>
  <si>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</si>
  <si>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</si>
  <si>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</si>
  <si>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</si>
  <si>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1 12 01000 01 0000 120</t>
  </si>
  <si>
    <t xml:space="preserve">Плата за негативное воздействие на окружающую среду    </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</si>
  <si>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</si>
  <si>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</si>
  <si>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</si>
  <si>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</si>
  <si>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1 12 01041 01 0000 120</t>
  </si>
  <si>
    <t xml:space="preserve">Плата за размещение отходов производства </t>
  </si>
  <si>
    <t>1 12 01042 01 0000 120</t>
  </si>
  <si>
    <t>Плата за размещение твердых коммунальных отходов</t>
  </si>
  <si>
    <t>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</si>
  <si>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</si>
  <si>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1 13 00000 00 0000 000</t>
  </si>
  <si>
    <t>Доходы от оказания платных услуг (работ) и компенсации затрат государства</t>
  </si>
  <si>
    <t>1 13 02995 05 0000 130</t>
  </si>
  <si>
    <t>Прочие доходы от компенсации затрат бюджетов муниципальных районов</t>
  </si>
  <si>
    <t>Доходы от продажи материальных и нематериальных активов</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</si>
  <si>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</si>
  <si>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</si>
  <si>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</si>
  <si>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</si>
  <si>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1 14 06013 05 0000 430</t>
  </si>
  <si>
    <t>Доходы от продажи земельных участков, государственная собственность на которые не разграничена</t>
  </si>
  <si>
    <t xml:space="preserve">1 14 06013 13 0000 430 </t>
  </si>
  <si>
    <t>1 16 00000 00 0000 000</t>
  </si>
  <si>
    <t>Штрафы, санкции, возмещение ущерба</t>
  </si>
  <si>
    <t>2 00 00000 00 0000 000</t>
  </si>
  <si>
    <t xml:space="preserve">Безвозмездные поступления </t>
  </si>
  <si>
    <t>2 02 00000 00 0000 000</t>
  </si>
  <si>
    <t>БЕЗВОЗМЕЗДНЫЕ ПОСТУПЛЕНИЯ ОТ ДРУГИХ БЮДЖЕТОВ БЮДЖЕТНОЙ СИСТЕМЫ РОССИЙСКОЙ ФЕДЕРАЦИИ</t>
  </si>
  <si>
    <t>2 02 10000 00 0000 150</t>
  </si>
  <si>
    <t xml:space="preserve">Дотации бюджетам бюджетной системы Российской Федерации </t>
  </si>
  <si>
    <t>2 02 15000 00 0000 150</t>
  </si>
  <si>
    <t>Дотации бюджетам муниципальных районов</t>
  </si>
  <si>
    <t>Дотация бюджетам муниципальных районов на выравнивание бюджетной обеспеченности муниципальных районов области.</t>
  </si>
  <si>
    <t>2 02 15 002 05 0000 150</t>
  </si>
  <si>
    <t>Дотация бюджетам муниципальных районов на поддержку мер по обеспечению сбалансированности бюджетов</t>
  </si>
  <si>
    <t>2 02 20000 00 0000 150</t>
  </si>
  <si>
    <t xml:space="preserve">Субсидии бюджетам бюджетной системы Российской Федерации </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</si>
  <si>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</si>
  <si>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</si>
  <si>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</si>
  <si>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2 02 25519 05 0000 150</t>
  </si>
  <si>
    <t>Субсидии бюджетам муниципальных районов на поддержку отрасли культуры .</t>
  </si>
  <si>
    <t>2 02 29999 05 0078 150</t>
  </si>
  <si>
    <t>Субсидии бюджетам муниципальных районов области на сохранение достигнутых показателей повышения оплаты труда отдельных категорий работников бюджетной сферы</t>
  </si>
  <si>
    <t>2 02 29999 05 0087 150</t>
  </si>
  <si>
    <t>Субсидии бюджетам муниципальных районов области на обеспечение условий для создания центров образования цифрового и гуманитарного профилей</t>
  </si>
  <si>
    <t>Субсидии бюджетам муниципальных районов области на выравнивание возможностей местных бюджетов по обеспечению образовательной деятельности муниципальных общеобразовательных учреждений</t>
  </si>
  <si>
    <t>2 02 29999 05 0108 150</t>
  </si>
  <si>
    <t>Субсидии бюджетам муниципальных районов на обеспечение условий для функционирования центров образования естественно-научной и технологической направленностей в общеобразовательных организациях</t>
  </si>
  <si>
    <t>2 02 29999 05 0111 150</t>
  </si>
  <si>
    <t>2 02 30000 00 0000 150</t>
  </si>
  <si>
    <t xml:space="preserve">Субвенции бюджетам бюджетной системы Российской Федерации </t>
  </si>
  <si>
    <t>2 02 30024 05 0001 150</t>
  </si>
  <si>
    <t>Субвенции бюджетам муниципальных районов области  на финансовое обеспечение образовательной деятельности муниципальных общеобразовательных учреждений</t>
  </si>
  <si>
    <t>2 02 30024 05 0003 150</t>
  </si>
  <si>
    <t>Субвенции бюджетам муниципальных районов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t>
  </si>
  <si>
    <t>2 02 30024 05 0007 150</t>
  </si>
  <si>
    <t>Субвенция бюджетам муниципальных районов области на исполнение государственных полномочий по расчету и предоставлению дотаций поселениям</t>
  </si>
  <si>
    <t>2 02 30024 05 0008 150</t>
  </si>
  <si>
    <t>Субвенции бюджетам муниципальных районов области на осуществление органами местного самоуправления государственных полномочий по образованию и обеспечению деятельности административных комиссий, определению перечня должностных лиц, уполномоченных составлять протоколы об административных правонарушениях</t>
  </si>
  <si>
    <t>2 02 30024 05 0009 150</t>
  </si>
  <si>
    <t>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</si>
  <si>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2 02 30024 05 0010 150</t>
  </si>
  <si>
    <t>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t>
  </si>
  <si>
    <t>2 02 30024 05 0011 150</t>
  </si>
  <si>
    <t>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t>
  </si>
  <si>
    <t>2 02 30024 05 0012 150</t>
  </si>
  <si>
    <t>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</si>
  <si>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2 02 30024 05 0014 150</t>
  </si>
  <si>
    <t>Субвенции бюджетам муниципальных районов области на компенсацию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</si>
  <si>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2 02 30024 05 0015 150</t>
  </si>
  <si>
    <t>Субвенции бюджетам муниципальных районов области на осуществление органами местного самоуправления отдельных государственных полномочий по государственному управлению охраной труда</t>
  </si>
  <si>
    <t>2 02 30024 05 0016 150</t>
  </si>
  <si>
    <t>Субвенции бюджетам муниципальных районов области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t>
  </si>
  <si>
    <t>2 02 30024 05 0027 150</t>
  </si>
  <si>
    <t>Субвенции бюджетам муниципальных районов области на  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</si>
  <si>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2 02 30024 05 0028 150</t>
  </si>
  <si>
    <t xml:space="preserve">Субвенции бюджетам муниципальных районов области на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 </t>
  </si>
  <si>
    <t>2 02 30024 05 0029 150</t>
  </si>
  <si>
    <t>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частичному  финансированию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</si>
  <si>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2 02 30024 05 0033 150</t>
  </si>
  <si>
    <t>Субвенции бюджетам муниципальных районов области на осуществление органами местного самоуправления отдельных государственных полномочий по предоставлению субсидии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</si>
  <si>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2 02 30024 05 0034 150</t>
  </si>
  <si>
    <t>Субвенции бюджетам муниципальных районов области на организацию осуществления органами местного самоуправления отдельных государственных полномочий по предоставлению субсидии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</si>
  <si>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2 02 30024 05 0037 150</t>
  </si>
  <si>
    <t xml:space="preserve">Субвенции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  </t>
  </si>
  <si>
    <t>2 02 30024 05 0038 150</t>
  </si>
  <si>
    <t>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 содержанию и ремонту пустующих жилых помещений, закрепленных за детьми-сиротами и детьми, оставшимися без попечения родителей</t>
  </si>
  <si>
    <t>2 02 30024 05 0039 150</t>
  </si>
  <si>
    <t>Субвенции бюджетам муниципальных районов области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t>
  </si>
  <si>
    <t>2 02 30024 05 0043  150</t>
  </si>
  <si>
    <t>Субвенции бюджетам муниципальных районов области на осуществление органами местного самоуправления отдельных государственных полномочий на организацию проведения мероприятий при осуществлении деятельности по обращению с животными без владельцев</t>
  </si>
  <si>
    <t>2 02 35120 05 0000  150</t>
  </si>
  <si>
    <t>Субвенция бюджетам муниципальных районов области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</si>
  <si>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</si>
  <si>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</si>
  <si>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</si>
  <si>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</si>
  <si>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2 02 49999 05 0000 150</t>
  </si>
  <si>
    <t xml:space="preserve">Прочие межбюджетные трансферты, передаваемые бюджетам муниципальных районов </t>
  </si>
  <si>
    <t>2 02 49999 05 0006 150</t>
  </si>
  <si>
    <t>Межбюджетные трансферты бюджету муниципального района за счет резервного фонда Правительства области</t>
  </si>
  <si>
    <t>2 02 49999 05 0015 150</t>
  </si>
  <si>
    <t>Межбюджетные трансферты, передаваемые  бюджетам муниципальных районов области на размещение социально значимой информации в печатных средствах массовой информации, утвержденных органами местного самоуправления</t>
  </si>
  <si>
    <t>2 07 05030 05 0000 150</t>
  </si>
  <si>
    <t>Прочие безвозмездные поступления в бюджеты муниципальных районов</t>
  </si>
  <si>
    <t> ВСЕГО БЮДЖЕТ</t>
  </si>
  <si>
    <t>2 02 15 001 05 0000 150</t>
  </si>
  <si>
    <t>1 14 02000 00 0000 000</t>
  </si>
  <si>
    <t>ДОХОДЫ ОТ ИСПОЛЬЗОВАНИЯ ИМУЩЕСТВА, НАХОДЯЩЕГОСЯ В ГОСУДАРСТВЕННОЙ И МУНИЦИПАЛЬНОЙ СОБСТВЕННОСТИ</t>
  </si>
  <si>
    <t xml:space="preserve">Налог,взимаемый в связи с применением патентной системы налогообложения,зачисляемый в бюджеты муниципальных районов </t>
  </si>
  <si>
    <t>2 02 29999 05 0086 150</t>
  </si>
  <si>
    <t>Субсидии бюджетам муниципальных районов области на проведение капитального и текущего ремонтов муниципальных образовательных организаций</t>
  </si>
  <si>
    <t>Межбюджетные трансферты, передаваемые бюджетам муниципальных районов области  на осуществление полномочий органов местного самоуправления в области энергосбережения и повышения энергетической эффективности</t>
  </si>
  <si>
    <t>2 02 25497 05 0000 150</t>
  </si>
  <si>
    <t>Субсидии бюджетам муниципальных районов на реализацию мероприятий по обеспечению жильем молодых семей.</t>
  </si>
  <si>
    <t xml:space="preserve">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</si>
  <si>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 xml:space="preserve"> 2 02 25097 05 0000 150</t>
  </si>
  <si>
    <t xml:space="preserve"> 2 02 25169 05 0000 150</t>
  </si>
  <si>
    <t xml:space="preserve">Субсидии бюджетам муниципальных районов области на обеспечение условий для внедрения цифровой образовательной среды в общеобразовательных организациях </t>
  </si>
  <si>
    <t>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</si>
  <si>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</si>
  <si>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</si>
  <si>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Межбюджетные трансферты, передаваемые бюджетам муниципальных районов, области, на оснащение и укрепление материально- технической базы образовательных организаций</t>
  </si>
  <si>
    <t>2 02 49999 05 0067 150</t>
  </si>
  <si>
    <t>1 03 02230 01 0000 110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</si>
  <si>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</si>
  <si>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1 11 05000 00 0000 120</t>
  </si>
  <si>
    <t>2 02 49999 05 0020 150</t>
  </si>
  <si>
    <t>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предоставлению компенсации стоимости горячего питания родителям (законным представителям) обучающихся по образовательным программам начального общего образования на дому детей-инвалидов и детей, нуждающихся в длительном лечении, которые по состоянию здоровья временно или постоянно не могут посещать образовательные организации</t>
  </si>
  <si>
    <t>2 02 30024 05 0045 150</t>
  </si>
  <si>
    <t>202 35120 05 0000 150</t>
  </si>
  <si>
    <t>Субвенции бюджетам муниципальных районов области  на осуществление полномочий  по составлению(изменению) списков кандидатов в присяжные заседатели федеральных судов общей юрисдикции в РФ</t>
  </si>
  <si>
    <t>202 35303 05 0000 150</t>
  </si>
  <si>
    <t>202 29999 05 0126 150</t>
  </si>
  <si>
    <t>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t>
  </si>
  <si>
    <t>Субсидии бюджетам муниципальных районов области на создание виртуальных концертных залов.</t>
  </si>
  <si>
    <t>Субсидии бюджетам муниципальных районов области на проведение комплексных кадастровых работ.</t>
  </si>
  <si>
    <t>202 45179 05 0000 150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</si>
  <si>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</si>
  <si>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области, на  укрепление материально- технической базы  и оснащение музеев боевой славы в муниципальных образовательных организациях.</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</si>
  <si>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 в том числе осуществляющих образовательную деятельность по адаптированным основным общеобразовательным программам.</t>
  </si>
  <si>
    <t>202 25172 05 0000 150</t>
  </si>
  <si>
    <t>Субсидии бюджетам муниципальных районов области на оснажение(обновление материально- технической базы )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</si>
  <si>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202 25171 05 0000 150</t>
  </si>
  <si>
    <t xml:space="preserve"> 202 25511 05 0000 150</t>
  </si>
  <si>
    <t xml:space="preserve">   202 25453 05 0000 150</t>
  </si>
  <si>
    <t>202 29 9999 05 0111 150</t>
  </si>
  <si>
    <t>Межбюджетные трансферты, передаваемые бюджетам муниципальных районов области на обеспечение соответствия муниципальных учреждений дополнительного образования спортивной направленности требованиям федеральных стандартов,санитарных норм и правил,требованиям противопожарной и антитеррористической безопасности</t>
  </si>
  <si>
    <t>Межбюджетные трансферты бюджетам муниципальных районов ,на проведение капи тального и текущего ремонта, техническое оснащение муниципальных учреждений культурно-досугового типа.</t>
  </si>
  <si>
    <t>2 02 49 999 05  0111 150</t>
  </si>
  <si>
    <t>2 02 49999 05 0110 150</t>
  </si>
  <si>
    <t>2 02 49999 05 0070 150</t>
  </si>
  <si>
    <t>Субсидии бюджетам муниципальных районов области на реализацию мероприятий по обеспечению жильем молодых семей.</t>
  </si>
  <si>
    <t>2 02 25497 05  0000 150</t>
  </si>
  <si>
    <t>2 19 25497 05 0000 150</t>
  </si>
  <si>
    <t>2 18 60010 05 0000 150</t>
  </si>
  <si>
    <t xml:space="preserve">Возврат остатков субсидий  на реализацию мероприятий по обеспечению жильем молодых семей из бюджетов муниципальных районов Российской Федерации. </t>
  </si>
  <si>
    <t>Доходы бюджетов муниципальных районов от возврата бюджетами бюджетной системы РФ остатков субсидий,субвенций и иных  межбюджетных трансфертов,имеющих целевое назначение,прошлых лет, а также от возврата организациями остатков субсидий прошлых лет.</t>
  </si>
  <si>
    <t>2 18 25497 05 0000 150</t>
  </si>
  <si>
    <t xml:space="preserve">Доходы бюджетов  муниципальных районов от возврата остатков субсидий  на реализацию мероприятий по обеспечению жильем молодых семей из бюджетов муниципальных районов Российской Федерации. </t>
  </si>
  <si>
    <t xml:space="preserve">101 02130 01 0000 110 </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</si>
  <si>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</si>
  <si>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2 02 49999 05 0106 150</t>
  </si>
  <si>
    <t>Межбюджетные трансферты ,передаваемые бюджетам муниципальных районов области на обеспечение  дорожно - эксплуатационной техникой муниципальных районов и городских округов области</t>
  </si>
  <si>
    <t>2 02 49999 05 0117 150</t>
  </si>
  <si>
    <t>Межбюджетные трансферты, передаваемые бюджетам муниципальных районов области на оказание содействия органам местного самоуправления в организации деятельности по военно-патриотическому воспитанию граждан</t>
  </si>
  <si>
    <t>Субсидии бюджетам муниципальных районов и городских округов области на обеспечение условий для оснащения образовательных организаций оборудованием для реализации образовательных процессов  по разработке, производству и эксплуатации беспилотных авиационнвх систем</t>
  </si>
  <si>
    <t>2 02  29999 05 0136 150</t>
  </si>
  <si>
    <t>Краснокутского муниципального района</t>
  </si>
  <si>
    <t>от ___________№_____________</t>
  </si>
  <si>
    <t xml:space="preserve">                                       на 2024 год и на плановый период 2025 и 2026 годов </t>
  </si>
  <si>
    <t>к решению Собрания депутатов от 22 декабря 2023 года  №29 «О бюджете Краснокутского муниципального района на 2024 год и на плановый период 2025 и 2026 годов"</t>
  </si>
  <si>
    <t>101 02080 01 0000 110</t>
  </si>
  <si>
    <t>Налог на доходы физических лиц части суммы налога, превышающей 650 000 рублей, относящейся к части налоговой базы, превышающей 5 000 000 рублей</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</si>
  <si>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</si>
  <si>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2 02 49999 05 0100 150</t>
  </si>
  <si>
    <t>2 02 49999 05 0131 150</t>
  </si>
  <si>
    <t>Межбюджетные трансферты, передаваемые бюджетам муниципальных районов  области на поощрительные выплаты водителям школьных автобусов муниципальных общеоразовательных организаций.</t>
  </si>
  <si>
    <t>Межбюджетные трансферты, передаваемые бюджетам муниципальных районов области на оснащение оборудованием,мебелью,инвентарем, средствами обучения и воспитания, а так же оснащение библиотечного фонда муниципальных образовательных организацийф.</t>
  </si>
  <si>
    <t>202 49999 05 0119 150</t>
  </si>
  <si>
    <t>Межбюджетные трансферты,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 реализующих образовательную программу дошкольного образования</t>
  </si>
  <si>
    <t>Cубвенции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 в части расходов на обеспечение деятельности по сохранению, содержанию и ремонту пустующих жилых помещений, закрепленных за детьми-сиротами и детьми, оставшимися без попечения родителей</t>
  </si>
  <si>
    <t>202 30024 05 0038 150</t>
  </si>
  <si>
    <t>101 02140 01 0000 110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</si>
  <si>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</si>
  <si>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Прочие безвозмездные поступления  в бюджеты муниципальных районов для предоставления единовременной денежной выплаты военнослужащим, проходящим военную службу  по контракту в специальной военной операции.</t>
  </si>
  <si>
    <t>Прочие безвозмездные поступления  в бюджеты муниципальных районов.</t>
  </si>
  <si>
    <t>207 00000 00 0000 150</t>
  </si>
  <si>
    <t>207 05030 05 0001 150</t>
  </si>
  <si>
    <t>202 49 999 05 0080 150</t>
  </si>
  <si>
    <t>Межбюджетные трансферты, передаваемые бюджетам муниципальных районов области  достижение показателей деятельности.</t>
  </si>
  <si>
    <t>2 02 45050 05 0000 150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</si>
  <si>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муниципальных общеобразовательных организаций и профессиональных образовательных организаций</t>
  </si>
  <si>
    <t>1 12 01070 016 000 120</t>
  </si>
  <si>
    <t>2 19 60010 05 0000 150</t>
  </si>
  <si>
    <t xml:space="preserve">Возврат остатков субсидий, субвенций и иных межбюджетных трансфертов, имеющих целевое назначение, прошлых лет из бюджетов муниципального района </t>
  </si>
</sst>
</file>

<file path=xl/styles.xml><?xml version="1.0" encoding="utf-8"?>
<styleSheet xmlns="http://schemas.openxmlformats.org/spreadsheetml/2006/main">
  <fonts count="21">
    <font>
      <sz val="11"/>
      <color theme="1"/>
      <name val="Calibri"/>
      <family val="2"/>
      <charset val="204"/>
      <scheme val="minor"/>
    </font>
    <font>
      <b/>
      <sz val="12"/>
      <color theme="1"/>
      <name val="Times New Roman"/>
      <family val="1"/>
      <charset val="204"/>
    </font>
    <font>
      <b/>
      <sz val="12"/>
      <color rgb="FF000000"/>
      <name val="Times New Roman"/>
      <family val="1"/>
      <charset val="204"/>
    </font>
    <font>
      <sz val="12"/>
      <color theme="1"/>
      <name val="Times New Roman"/>
      <family val="1"/>
      <charset val="204"/>
    </font>
    <font>
      <vertAlign val="superscript"/>
      <sz val="12"/>
      <color theme="1"/>
      <name val="Times New Roman"/>
      <family val="1"/>
      <charset val="204"/>
    </font>
    <font>
      <sz val="12"/>
      <color rgb="FF000000"/>
      <name val="Times New Roman"/>
      <family val="1"/>
      <charset val="204"/>
    </font>
    <font>
      <sz val="12"/>
      <name val="Times New Roman"/>
      <family val="1"/>
      <charset val="204"/>
    </font>
    <font>
      <sz val="10"/>
      <name val="Arial"/>
      <family val="2"/>
      <charset val="204"/>
    </font>
    <font>
      <sz val="14"/>
      <color theme="1"/>
      <name val="Times New Roman"/>
      <family val="1"/>
      <charset val="204"/>
    </font>
    <font>
      <b/>
      <sz val="11"/>
      <color theme="1"/>
      <name val="Times New Roman"/>
      <family val="1"/>
      <charset val="204"/>
    </font>
    <font>
      <b/>
      <sz val="12"/>
      <name val="Times New Roman"/>
      <family val="1"/>
      <charset val="204"/>
    </font>
    <font>
      <sz val="11"/>
      <color theme="1"/>
      <name val="Times New Roman"/>
      <family val="1"/>
      <charset val="204"/>
    </font>
    <font>
      <b/>
      <sz val="14"/>
      <color rgb="FF000000"/>
      <name val="Times New Roman"/>
      <family val="1"/>
      <charset val="204"/>
    </font>
    <font>
      <b/>
      <sz val="11"/>
      <color rgb="FF000000"/>
      <name val="Times New Roman"/>
      <family val="1"/>
      <charset val="204"/>
    </font>
    <font>
      <sz val="11"/>
      <color rgb="FF000000"/>
      <name val="Times New Roman"/>
      <family val="1"/>
      <charset val="204"/>
    </font>
    <font>
      <sz val="10"/>
      <name val="Times New Roman"/>
      <family val="1"/>
      <charset val="204"/>
    </font>
    <font>
      <sz val="11"/>
      <name val="Times New Roman"/>
      <family val="1"/>
      <charset val="204"/>
    </font>
    <font>
      <sz val="11"/>
      <color theme="1" tint="0.34998626667073579"/>
      <name val="Times New Roman"/>
      <family val="1"/>
      <charset val="204"/>
    </font>
    <font>
      <sz val="10.5"/>
      <color theme="1"/>
      <name val="Times New Roman"/>
      <family val="1"/>
      <charset val="204"/>
    </font>
    <font>
      <b/>
      <sz val="10"/>
      <name val="Times New Roman"/>
      <family val="1"/>
      <charset val="204"/>
    </font>
    <font>
      <sz val="12"/>
      <color theme="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7" fillId="0" borderId="0"/>
  </cellStyleXfs>
  <cellXfs count="94">
    <xf numFmtId="0" fontId="0" fillId="0" borderId="0" xfId="0"/>
    <xf numFmtId="0" fontId="2" fillId="0" borderId="1" xfId="0" applyFont="1" applyFill="1" applyBorder="1" applyAlignment="1">
      <alignment horizontal="justify"/>
    </xf>
    <xf numFmtId="0" fontId="5" fillId="0" borderId="1" xfId="0" applyFont="1" applyFill="1" applyBorder="1" applyAlignment="1">
      <alignment horizontal="justify"/>
    </xf>
    <xf numFmtId="0" fontId="5" fillId="0" borderId="1" xfId="0" applyFont="1" applyFill="1" applyBorder="1" applyAlignment="1">
      <alignment horizontal="justify" vertical="top"/>
    </xf>
    <xf numFmtId="0" fontId="6" fillId="0" borderId="1" xfId="0" applyFont="1" applyFill="1" applyBorder="1" applyAlignment="1">
      <alignmen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justify" vertical="top"/>
    </xf>
    <xf numFmtId="0" fontId="3" fillId="0" borderId="1" xfId="0" applyFont="1" applyFill="1" applyBorder="1" applyAlignment="1">
      <alignment vertical="top" wrapText="1"/>
    </xf>
    <xf numFmtId="0" fontId="5" fillId="0" borderId="1" xfId="0" applyFont="1" applyFill="1" applyBorder="1" applyAlignment="1">
      <alignment vertical="top" wrapText="1"/>
    </xf>
    <xf numFmtId="4" fontId="1" fillId="0" borderId="1" xfId="0" applyNumberFormat="1" applyFont="1" applyFill="1" applyBorder="1" applyAlignment="1">
      <alignment vertical="center" wrapText="1"/>
    </xf>
    <xf numFmtId="0" fontId="10" fillId="0" borderId="1" xfId="0" applyNumberFormat="1" applyFont="1" applyFill="1" applyBorder="1" applyAlignment="1">
      <alignment horizontal="center" vertical="center"/>
    </xf>
    <xf numFmtId="0" fontId="0" fillId="0" borderId="0" xfId="0" applyFill="1"/>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justify" vertical="top"/>
    </xf>
    <xf numFmtId="0" fontId="9" fillId="0" borderId="1" xfId="0" applyFont="1" applyFill="1" applyBorder="1" applyAlignment="1">
      <alignment horizontal="justify" vertical="top"/>
    </xf>
    <xf numFmtId="0" fontId="2" fillId="0" borderId="1" xfId="0" applyFont="1" applyFill="1" applyBorder="1" applyAlignment="1">
      <alignment horizontal="justify" vertical="top"/>
    </xf>
    <xf numFmtId="0" fontId="0" fillId="0" borderId="0" xfId="0" applyFill="1" applyAlignment="1">
      <alignment horizontal="center" vertical="center"/>
    </xf>
    <xf numFmtId="0" fontId="5" fillId="0" borderId="1" xfId="0" applyFont="1" applyFill="1" applyBorder="1" applyAlignment="1">
      <alignment horizontal="justify" vertical="top" wrapText="1"/>
    </xf>
    <xf numFmtId="0" fontId="3" fillId="0" borderId="0" xfId="0" applyFont="1" applyFill="1"/>
    <xf numFmtId="4" fontId="10" fillId="0" borderId="1" xfId="0" applyNumberFormat="1" applyFont="1" applyFill="1" applyBorder="1" applyAlignment="1">
      <alignment vertical="center" wrapText="1"/>
    </xf>
    <xf numFmtId="0" fontId="3" fillId="0" borderId="1" xfId="0" applyFont="1" applyFill="1" applyBorder="1" applyAlignment="1">
      <alignment horizontal="justify"/>
    </xf>
    <xf numFmtId="0" fontId="1" fillId="0" borderId="0" xfId="0" applyFont="1" applyFill="1" applyAlignment="1">
      <alignment horizontal="right" vertical="top" wrapText="1"/>
    </xf>
    <xf numFmtId="0" fontId="3" fillId="0" borderId="1" xfId="0" applyFont="1" applyFill="1" applyBorder="1" applyAlignment="1">
      <alignment horizontal="justify" vertical="top" wrapText="1"/>
    </xf>
    <xf numFmtId="0" fontId="6" fillId="0" borderId="1" xfId="0" applyFont="1" applyFill="1" applyBorder="1" applyAlignment="1">
      <alignment horizontal="justify" vertical="top" wrapText="1"/>
    </xf>
    <xf numFmtId="0" fontId="8" fillId="0" borderId="0" xfId="0" applyFont="1" applyFill="1" applyAlignment="1">
      <alignment horizontal="center" vertical="center"/>
    </xf>
    <xf numFmtId="0" fontId="1" fillId="0" borderId="0" xfId="0" applyFont="1" applyFill="1" applyAlignment="1">
      <alignment horizontal="right" vertical="top" wrapText="1"/>
    </xf>
    <xf numFmtId="0" fontId="9" fillId="0" borderId="0" xfId="0" applyFont="1" applyFill="1" applyAlignment="1">
      <alignment vertical="top"/>
    </xf>
    <xf numFmtId="0" fontId="5" fillId="0" borderId="1" xfId="0" applyFont="1" applyFill="1" applyBorder="1" applyAlignment="1">
      <alignment horizontal="left" vertical="top" wrapText="1"/>
    </xf>
    <xf numFmtId="0" fontId="0" fillId="0" borderId="0" xfId="0" applyFill="1" applyAlignment="1">
      <alignment horizontal="left" vertical="top"/>
    </xf>
    <xf numFmtId="0" fontId="1" fillId="0" borderId="0" xfId="0" applyFont="1" applyFill="1" applyAlignment="1">
      <alignment wrapText="1"/>
    </xf>
    <xf numFmtId="0" fontId="11" fillId="0" borderId="0" xfId="0" applyFont="1" applyAlignment="1">
      <alignment horizontal="center"/>
    </xf>
    <xf numFmtId="0" fontId="11" fillId="0" borderId="0" xfId="0" applyFont="1" applyFill="1"/>
    <xf numFmtId="0" fontId="11"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xf>
    <xf numFmtId="4" fontId="14" fillId="0" borderId="1" xfId="0" applyNumberFormat="1" applyFont="1" applyFill="1" applyBorder="1" applyAlignment="1">
      <alignment horizontal="center" vertical="center" wrapText="1"/>
    </xf>
    <xf numFmtId="4" fontId="11" fillId="0" borderId="1" xfId="0" applyNumberFormat="1" applyFont="1" applyFill="1" applyBorder="1" applyAlignment="1">
      <alignment horizontal="center" vertical="center"/>
    </xf>
    <xf numFmtId="4" fontId="15" fillId="0" borderId="1" xfId="0" applyNumberFormat="1" applyFont="1" applyFill="1" applyBorder="1" applyAlignment="1">
      <alignment vertical="center" wrapText="1"/>
    </xf>
    <xf numFmtId="4" fontId="11" fillId="0" borderId="1" xfId="0" applyNumberFormat="1" applyFont="1" applyFill="1" applyBorder="1"/>
    <xf numFmtId="4" fontId="13"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4" fontId="9" fillId="0" borderId="1" xfId="0" applyNumberFormat="1" applyFont="1" applyFill="1" applyBorder="1" applyAlignment="1">
      <alignment horizontal="center"/>
    </xf>
    <xf numFmtId="4" fontId="16" fillId="0" borderId="1" xfId="0" applyNumberFormat="1" applyFont="1" applyFill="1" applyBorder="1" applyAlignment="1">
      <alignment horizontal="center" vertical="center" wrapText="1"/>
    </xf>
    <xf numFmtId="4" fontId="14" fillId="0" borderId="1" xfId="0" applyNumberFormat="1" applyFont="1" applyFill="1" applyBorder="1" applyAlignment="1">
      <alignment horizontal="center" vertical="center"/>
    </xf>
    <xf numFmtId="4" fontId="9" fillId="0" borderId="1" xfId="0" applyNumberFormat="1" applyFont="1" applyFill="1" applyBorder="1" applyAlignment="1">
      <alignment horizontal="center" vertical="center"/>
    </xf>
    <xf numFmtId="49" fontId="16" fillId="0" borderId="1" xfId="1"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4" fontId="17" fillId="0" borderId="1" xfId="0" applyNumberFormat="1" applyFont="1" applyFill="1" applyBorder="1" applyAlignment="1">
      <alignment horizontal="center" vertical="center"/>
    </xf>
    <xf numFmtId="1" fontId="15" fillId="0" borderId="1" xfId="1" applyNumberFormat="1" applyFont="1" applyFill="1" applyBorder="1" applyAlignment="1" applyProtection="1">
      <alignment horizontal="center" vertical="center"/>
      <protection locked="0"/>
    </xf>
    <xf numFmtId="0" fontId="16" fillId="0" borderId="1" xfId="0" applyFont="1" applyFill="1" applyBorder="1" applyAlignment="1">
      <alignment horizontal="center" vertical="center"/>
    </xf>
    <xf numFmtId="0" fontId="14" fillId="0" borderId="1" xfId="0" applyFont="1" applyFill="1" applyBorder="1" applyAlignment="1">
      <alignment horizontal="left" vertical="center"/>
    </xf>
    <xf numFmtId="4" fontId="14" fillId="0" borderId="1" xfId="0" applyNumberFormat="1" applyFont="1" applyFill="1" applyBorder="1" applyAlignment="1">
      <alignment horizontal="left" vertical="center" wrapText="1"/>
    </xf>
    <xf numFmtId="4" fontId="13" fillId="2" borderId="1" xfId="0" applyNumberFormat="1" applyFont="1" applyFill="1" applyBorder="1" applyAlignment="1">
      <alignment horizontal="center" vertical="center"/>
    </xf>
    <xf numFmtId="0" fontId="9" fillId="0" borderId="0" xfId="0" applyFont="1" applyFill="1" applyAlignment="1">
      <alignment horizontal="right"/>
    </xf>
    <xf numFmtId="0" fontId="3" fillId="0" borderId="1" xfId="0" applyNumberFormat="1" applyFont="1" applyFill="1" applyBorder="1" applyAlignment="1">
      <alignment horizontal="justify" vertical="top" wrapText="1"/>
    </xf>
    <xf numFmtId="4" fontId="6" fillId="0" borderId="1" xfId="0" applyNumberFormat="1" applyFont="1" applyFill="1" applyBorder="1" applyAlignment="1">
      <alignment vertical="top" wrapText="1"/>
    </xf>
    <xf numFmtId="0" fontId="14" fillId="3" borderId="1" xfId="0" applyFont="1" applyFill="1" applyBorder="1" applyAlignment="1">
      <alignment horizontal="center" vertical="center"/>
    </xf>
    <xf numFmtId="0" fontId="5" fillId="3" borderId="1" xfId="0" applyFont="1" applyFill="1" applyBorder="1" applyAlignment="1">
      <alignment horizontal="justify" vertical="top" wrapText="1"/>
    </xf>
    <xf numFmtId="4" fontId="14"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xf>
    <xf numFmtId="0" fontId="18" fillId="0" borderId="1" xfId="0" applyFont="1" applyFill="1" applyBorder="1" applyAlignment="1">
      <alignment horizontal="justify" vertical="top" wrapText="1"/>
    </xf>
    <xf numFmtId="4" fontId="6" fillId="0" borderId="1" xfId="0" applyNumberFormat="1" applyFont="1" applyFill="1" applyBorder="1" applyAlignment="1">
      <alignment vertical="center" wrapText="1"/>
    </xf>
    <xf numFmtId="0" fontId="14" fillId="2" borderId="1" xfId="0" applyFont="1" applyFill="1" applyBorder="1" applyAlignment="1">
      <alignment horizontal="center" vertical="center"/>
    </xf>
    <xf numFmtId="0" fontId="10" fillId="0" borderId="1" xfId="1" applyFont="1" applyFill="1" applyBorder="1" applyAlignment="1">
      <alignment vertical="top" wrapText="1"/>
    </xf>
    <xf numFmtId="1" fontId="19" fillId="0" borderId="1" xfId="1" applyNumberFormat="1" applyFont="1" applyFill="1" applyBorder="1" applyAlignment="1" applyProtection="1">
      <alignment horizontal="center" vertical="center"/>
      <protection locked="0"/>
    </xf>
    <xf numFmtId="0" fontId="20" fillId="0" borderId="1" xfId="0" applyFont="1" applyFill="1" applyBorder="1" applyAlignment="1">
      <alignment vertical="top" wrapText="1"/>
    </xf>
    <xf numFmtId="0" fontId="6" fillId="3" borderId="1" xfId="0" applyFont="1" applyFill="1" applyBorder="1" applyAlignment="1">
      <alignment horizontal="justify"/>
    </xf>
    <xf numFmtId="4" fontId="16" fillId="3" borderId="1" xfId="0" applyNumberFormat="1" applyFont="1" applyFill="1" applyBorder="1" applyAlignment="1">
      <alignment horizontal="center" vertical="center" wrapText="1"/>
    </xf>
    <xf numFmtId="1" fontId="15" fillId="2" borderId="1" xfId="1" applyNumberFormat="1" applyFont="1" applyFill="1" applyBorder="1" applyAlignment="1" applyProtection="1">
      <alignment horizontal="center" vertical="center"/>
      <protection locked="0"/>
    </xf>
    <xf numFmtId="4" fontId="14" fillId="2" borderId="1" xfId="0" applyNumberFormat="1" applyFont="1" applyFill="1" applyBorder="1" applyAlignment="1">
      <alignment horizontal="center" vertical="center" wrapText="1"/>
    </xf>
    <xf numFmtId="0" fontId="5" fillId="2" borderId="1" xfId="0" applyFont="1" applyFill="1" applyBorder="1" applyAlignment="1">
      <alignment horizontal="justify"/>
    </xf>
    <xf numFmtId="4" fontId="13" fillId="2" borderId="1" xfId="0" applyNumberFormat="1" applyFont="1" applyFill="1" applyBorder="1" applyAlignment="1">
      <alignment horizontal="center" vertical="center" wrapText="1"/>
    </xf>
    <xf numFmtId="0" fontId="5" fillId="3" borderId="1" xfId="0" applyFont="1" applyFill="1" applyBorder="1" applyAlignment="1">
      <alignment horizontal="justify"/>
    </xf>
    <xf numFmtId="0" fontId="5" fillId="2" borderId="1" xfId="0" applyFont="1" applyFill="1" applyBorder="1" applyAlignment="1">
      <alignment vertical="top" wrapText="1"/>
    </xf>
    <xf numFmtId="1" fontId="15" fillId="3" borderId="1" xfId="1" applyNumberFormat="1" applyFont="1" applyFill="1" applyBorder="1" applyAlignment="1" applyProtection="1">
      <alignment horizontal="center" vertical="center"/>
      <protection locked="0"/>
    </xf>
    <xf numFmtId="0" fontId="18" fillId="3" borderId="2" xfId="0" applyFont="1" applyFill="1" applyBorder="1" applyAlignment="1">
      <alignment horizontal="justify" vertical="top" wrapText="1"/>
    </xf>
    <xf numFmtId="0" fontId="11" fillId="3" borderId="1" xfId="0" applyFont="1" applyFill="1" applyBorder="1" applyAlignment="1">
      <alignment horizontal="center" vertical="center"/>
    </xf>
    <xf numFmtId="0" fontId="3" fillId="3" borderId="1" xfId="0" applyFont="1" applyFill="1" applyBorder="1" applyAlignment="1">
      <alignment wrapText="1"/>
    </xf>
    <xf numFmtId="0" fontId="3" fillId="3" borderId="1" xfId="0" applyFont="1" applyFill="1" applyBorder="1" applyAlignment="1">
      <alignment vertical="top" wrapText="1"/>
    </xf>
    <xf numFmtId="0" fontId="5" fillId="2" borderId="0" xfId="0" applyFont="1" applyFill="1" applyAlignment="1">
      <alignment vertical="top" wrapText="1"/>
    </xf>
    <xf numFmtId="0" fontId="13" fillId="0" borderId="1" xfId="0" applyFont="1" applyFill="1" applyBorder="1" applyAlignment="1">
      <alignment horizontal="center"/>
    </xf>
    <xf numFmtId="0" fontId="11" fillId="0" borderId="0" xfId="0" applyFont="1" applyFill="1" applyAlignment="1">
      <alignment wrapText="1"/>
    </xf>
    <xf numFmtId="0" fontId="1" fillId="0" borderId="0" xfId="0" applyFont="1" applyFill="1" applyAlignment="1">
      <alignment horizontal="right" vertical="top" wrapText="1"/>
    </xf>
    <xf numFmtId="0" fontId="0" fillId="0" borderId="0" xfId="0" applyAlignment="1">
      <alignment wrapText="1"/>
    </xf>
    <xf numFmtId="0" fontId="0" fillId="0" borderId="0" xfId="0" applyAlignment="1"/>
    <xf numFmtId="0" fontId="2" fillId="0" borderId="1" xfId="0" applyFont="1" applyFill="1" applyBorder="1" applyAlignment="1">
      <alignment horizontal="center"/>
    </xf>
    <xf numFmtId="0" fontId="12" fillId="0" borderId="0" xfId="0" applyFont="1" applyFill="1" applyAlignment="1">
      <alignment horizontal="center" wrapText="1"/>
    </xf>
    <xf numFmtId="0" fontId="1" fillId="0" borderId="0" xfId="0" applyFont="1" applyFill="1" applyAlignment="1">
      <alignment horizontal="left" wrapText="1"/>
    </xf>
    <xf numFmtId="0" fontId="12" fillId="0" borderId="0" xfId="0" applyFont="1" applyFill="1" applyBorder="1" applyAlignment="1">
      <alignment horizontal="center" vertical="top" wrapText="1"/>
    </xf>
    <xf numFmtId="0" fontId="1" fillId="0" borderId="0" xfId="0" applyFont="1" applyAlignment="1">
      <alignment horizontal="left"/>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149"/>
  <sheetViews>
    <sheetView tabSelected="1" topLeftCell="A121" zoomScaleNormal="100" zoomScaleSheetLayoutView="70" workbookViewId="0">
      <selection activeCell="C121" sqref="C121"/>
    </sheetView>
  </sheetViews>
  <sheetFormatPr defaultColWidth="8.85546875" defaultRowHeight="32.1" customHeight="1"/>
  <cols>
    <col min="1" max="1" width="23.28515625" style="17" customWidth="1"/>
    <col min="2" max="2" width="65" style="19" customWidth="1"/>
    <col min="3" max="3" width="16.85546875" style="17" customWidth="1"/>
    <col min="4" max="4" width="16.42578125" style="17" customWidth="1"/>
    <col min="5" max="5" width="15.85546875" style="11" customWidth="1"/>
    <col min="6" max="6" width="22.7109375" style="11" customWidth="1"/>
    <col min="7" max="16384" width="8.85546875" style="11"/>
  </cols>
  <sheetData>
    <row r="1" spans="1:5" ht="18" customHeight="1">
      <c r="C1" s="93" t="s">
        <v>0</v>
      </c>
      <c r="D1" s="93"/>
      <c r="E1" s="93"/>
    </row>
    <row r="2" spans="1:5" ht="16.149999999999999" customHeight="1">
      <c r="C2" s="93" t="s">
        <v>1</v>
      </c>
      <c r="D2" s="93"/>
      <c r="E2" s="93"/>
    </row>
    <row r="3" spans="1:5" ht="16.149999999999999" customHeight="1">
      <c r="C3" s="93" t="s">
        <v>227</v>
      </c>
      <c r="D3" s="93"/>
      <c r="E3" s="93"/>
    </row>
    <row r="4" spans="1:5" ht="14.45" customHeight="1">
      <c r="C4" s="93" t="s">
        <v>228</v>
      </c>
      <c r="D4" s="93"/>
      <c r="E4" s="93"/>
    </row>
    <row r="5" spans="1:5" ht="14.45" customHeight="1">
      <c r="C5" s="31"/>
      <c r="D5" s="31"/>
      <c r="E5" s="31"/>
    </row>
    <row r="6" spans="1:5" ht="19.5" customHeight="1">
      <c r="B6" s="30"/>
      <c r="C6" s="91" t="s">
        <v>0</v>
      </c>
      <c r="D6" s="91"/>
      <c r="E6" s="91"/>
    </row>
    <row r="7" spans="1:5" ht="87.75" customHeight="1">
      <c r="B7" s="30"/>
      <c r="C7" s="91" t="s">
        <v>230</v>
      </c>
      <c r="D7" s="91"/>
      <c r="E7" s="91"/>
    </row>
    <row r="8" spans="1:5" ht="35.450000000000003" hidden="1" customHeight="1">
      <c r="A8" s="12"/>
      <c r="B8" s="22"/>
      <c r="C8" s="12"/>
      <c r="D8" s="12"/>
    </row>
    <row r="9" spans="1:5" ht="19.899999999999999" hidden="1" customHeight="1">
      <c r="A9" s="12"/>
      <c r="B9" s="26"/>
      <c r="C9" s="12"/>
      <c r="D9" s="12"/>
      <c r="E9" s="27"/>
    </row>
    <row r="10" spans="1:5" ht="16.149999999999999" hidden="1" customHeight="1">
      <c r="A10" s="12"/>
      <c r="B10" s="86"/>
      <c r="C10" s="87"/>
      <c r="D10" s="87"/>
      <c r="E10" s="87"/>
    </row>
    <row r="11" spans="1:5" ht="17.45" customHeight="1">
      <c r="A11" s="12"/>
      <c r="B11" s="86"/>
      <c r="C11" s="87"/>
      <c r="D11" s="87"/>
      <c r="E11" s="87"/>
    </row>
    <row r="12" spans="1:5" ht="19.149999999999999" hidden="1" customHeight="1">
      <c r="A12" s="12"/>
      <c r="B12" s="86"/>
      <c r="C12" s="88"/>
      <c r="D12" s="88"/>
      <c r="E12" s="88"/>
    </row>
    <row r="13" spans="1:5" ht="19.149999999999999" customHeight="1">
      <c r="A13" s="90" t="s">
        <v>2</v>
      </c>
      <c r="B13" s="90"/>
      <c r="C13" s="90"/>
      <c r="D13" s="90"/>
      <c r="E13" s="90"/>
    </row>
    <row r="14" spans="1:5" ht="32.1" hidden="1" customHeight="1">
      <c r="A14" s="85"/>
      <c r="B14" s="85"/>
      <c r="C14" s="85"/>
      <c r="D14" s="85"/>
      <c r="E14" s="32"/>
    </row>
    <row r="15" spans="1:5" ht="24" customHeight="1">
      <c r="A15" s="92" t="s">
        <v>229</v>
      </c>
      <c r="B15" s="92"/>
      <c r="C15" s="92"/>
      <c r="D15" s="92"/>
      <c r="E15" s="57" t="s">
        <v>3</v>
      </c>
    </row>
    <row r="16" spans="1:5" ht="32.1" customHeight="1">
      <c r="A16" s="34" t="s">
        <v>4</v>
      </c>
      <c r="B16" s="13" t="s">
        <v>5</v>
      </c>
      <c r="C16" s="34">
        <v>2024</v>
      </c>
      <c r="D16" s="35">
        <v>2025</v>
      </c>
      <c r="E16" s="35">
        <v>2026</v>
      </c>
    </row>
    <row r="17" spans="1:5" ht="17.25" customHeight="1">
      <c r="A17" s="36" t="s">
        <v>6</v>
      </c>
      <c r="B17" s="1" t="s">
        <v>7</v>
      </c>
      <c r="C17" s="37">
        <f>C18+C43</f>
        <v>133371447.96000001</v>
      </c>
      <c r="D17" s="37">
        <f>D18+D43</f>
        <v>134770822</v>
      </c>
      <c r="E17" s="37">
        <f>E18+E43</f>
        <v>142755528</v>
      </c>
    </row>
    <row r="18" spans="1:5" ht="17.25" customHeight="1">
      <c r="A18" s="89" t="s">
        <v>8</v>
      </c>
      <c r="B18" s="89"/>
      <c r="C18" s="37">
        <f>C19+C27+C33+C42+C39</f>
        <v>119112236.21000001</v>
      </c>
      <c r="D18" s="37">
        <f>D19+D27+D33+D42+D39</f>
        <v>125009929</v>
      </c>
      <c r="E18" s="37">
        <f>E19+E27+E33+E42+E39</f>
        <v>132994635</v>
      </c>
    </row>
    <row r="19" spans="1:5" ht="19.5" customHeight="1">
      <c r="A19" s="36" t="s">
        <v>9</v>
      </c>
      <c r="B19" s="1" t="s">
        <v>10</v>
      </c>
      <c r="C19" s="37">
        <f>C20+C21+C22+C24+C23+C25+C26</f>
        <v>73786988.000000015</v>
      </c>
      <c r="D19" s="37">
        <f t="shared" ref="D19:E19" si="0">D20+D21+D22+D24</f>
        <v>79296129</v>
      </c>
      <c r="E19" s="37">
        <f t="shared" si="0"/>
        <v>85216835</v>
      </c>
    </row>
    <row r="20" spans="1:5" ht="86.25" customHeight="1">
      <c r="A20" s="33" t="s">
        <v>11</v>
      </c>
      <c r="B20" s="6" t="s">
        <v>12</v>
      </c>
      <c r="C20" s="38">
        <v>72751306.079999998</v>
      </c>
      <c r="D20" s="38">
        <v>79296129</v>
      </c>
      <c r="E20" s="39">
        <v>85216835</v>
      </c>
    </row>
    <row r="21" spans="1:5" ht="122.25" customHeight="1">
      <c r="A21" s="33" t="s">
        <v>13</v>
      </c>
      <c r="B21" s="6" t="s">
        <v>14</v>
      </c>
      <c r="C21" s="38">
        <v>10722.54</v>
      </c>
      <c r="D21" s="38"/>
      <c r="E21" s="39"/>
    </row>
    <row r="22" spans="1:5" ht="51.75" customHeight="1">
      <c r="A22" s="33" t="s">
        <v>15</v>
      </c>
      <c r="B22" s="6" t="s">
        <v>16</v>
      </c>
      <c r="C22" s="38">
        <v>17847.900000000001</v>
      </c>
      <c r="D22" s="38"/>
      <c r="E22" s="39"/>
    </row>
    <row r="23" spans="1:5" ht="51.75" hidden="1" customHeight="1">
      <c r="A23" s="33" t="s">
        <v>219</v>
      </c>
      <c r="B23" s="40" t="s">
        <v>220</v>
      </c>
      <c r="C23" s="38"/>
      <c r="D23" s="38"/>
      <c r="E23" s="39"/>
    </row>
    <row r="24" spans="1:5" ht="99.6" customHeight="1">
      <c r="A24" s="33" t="s">
        <v>17</v>
      </c>
      <c r="B24" s="59" t="s">
        <v>233</v>
      </c>
      <c r="C24" s="38">
        <v>19330.7</v>
      </c>
      <c r="D24" s="38"/>
      <c r="E24" s="41"/>
    </row>
    <row r="25" spans="1:5" ht="52.15" customHeight="1">
      <c r="A25" s="33" t="s">
        <v>231</v>
      </c>
      <c r="B25" s="59" t="s">
        <v>232</v>
      </c>
      <c r="C25" s="38">
        <v>5160.7700000000004</v>
      </c>
      <c r="D25" s="38"/>
      <c r="E25" s="41"/>
    </row>
    <row r="26" spans="1:5" ht="63" customHeight="1">
      <c r="A26" s="33" t="s">
        <v>242</v>
      </c>
      <c r="B26" s="65" t="s">
        <v>243</v>
      </c>
      <c r="C26" s="38">
        <v>982620.01</v>
      </c>
      <c r="D26" s="38"/>
      <c r="E26" s="41"/>
    </row>
    <row r="27" spans="1:5" ht="22.9" customHeight="1">
      <c r="A27" s="35" t="s">
        <v>18</v>
      </c>
      <c r="B27" s="14" t="s">
        <v>19</v>
      </c>
      <c r="C27" s="37">
        <f>SUM(C29:C32)</f>
        <v>2594900</v>
      </c>
      <c r="D27" s="37">
        <f>SUM(D29:D32)</f>
        <v>2650800</v>
      </c>
      <c r="E27" s="37">
        <f>SUM(E29:E32)</f>
        <v>3574800</v>
      </c>
    </row>
    <row r="28" spans="1:5" ht="99.75" customHeight="1">
      <c r="A28" s="35" t="s">
        <v>183</v>
      </c>
      <c r="B28" s="20" t="s">
        <v>21</v>
      </c>
      <c r="C28" s="42">
        <f>C29+C30+C31+C32</f>
        <v>2594900</v>
      </c>
      <c r="D28" s="42">
        <f t="shared" ref="D28:E28" si="1">D29+D30+D31+D32</f>
        <v>2650800</v>
      </c>
      <c r="E28" s="42">
        <f t="shared" si="1"/>
        <v>3574800</v>
      </c>
    </row>
    <row r="29" spans="1:5" ht="77.25" customHeight="1">
      <c r="A29" s="33" t="s">
        <v>20</v>
      </c>
      <c r="B29" s="6" t="s">
        <v>21</v>
      </c>
      <c r="C29" s="38">
        <v>1198100</v>
      </c>
      <c r="D29" s="38">
        <v>1231700</v>
      </c>
      <c r="E29" s="38">
        <v>1634500</v>
      </c>
    </row>
    <row r="30" spans="1:5" ht="30.75" customHeight="1">
      <c r="A30" s="33" t="s">
        <v>22</v>
      </c>
      <c r="B30" s="6" t="s">
        <v>23</v>
      </c>
      <c r="C30" s="38">
        <v>8700</v>
      </c>
      <c r="D30" s="38">
        <v>8900</v>
      </c>
      <c r="E30" s="38">
        <v>12300</v>
      </c>
    </row>
    <row r="31" spans="1:5" ht="30.75" customHeight="1">
      <c r="A31" s="33" t="s">
        <v>24</v>
      </c>
      <c r="B31" s="6" t="s">
        <v>25</v>
      </c>
      <c r="C31" s="38">
        <v>1578200</v>
      </c>
      <c r="D31" s="38">
        <v>1597000</v>
      </c>
      <c r="E31" s="38">
        <v>2207900</v>
      </c>
    </row>
    <row r="32" spans="1:5" ht="81.75" customHeight="1">
      <c r="A32" s="33" t="s">
        <v>26</v>
      </c>
      <c r="B32" s="21" t="s">
        <v>27</v>
      </c>
      <c r="C32" s="38">
        <v>-190100</v>
      </c>
      <c r="D32" s="38">
        <v>-186800</v>
      </c>
      <c r="E32" s="38">
        <v>-279900</v>
      </c>
    </row>
    <row r="33" spans="1:5" ht="18" customHeight="1">
      <c r="A33" s="35" t="s">
        <v>28</v>
      </c>
      <c r="B33" s="14" t="s">
        <v>29</v>
      </c>
      <c r="C33" s="37">
        <f>C34+C36+C35+C37+C38</f>
        <v>6774348.21</v>
      </c>
      <c r="D33" s="37">
        <f t="shared" ref="D33:E33" si="2">D34+D36+D35+D37+D38</f>
        <v>5745000</v>
      </c>
      <c r="E33" s="37">
        <f t="shared" si="2"/>
        <v>6035000</v>
      </c>
    </row>
    <row r="34" spans="1:5" ht="32.1" customHeight="1">
      <c r="A34" s="33" t="s">
        <v>30</v>
      </c>
      <c r="B34" s="6" t="s">
        <v>31</v>
      </c>
      <c r="C34" s="38">
        <v>15800.56</v>
      </c>
      <c r="D34" s="38">
        <v>0</v>
      </c>
      <c r="E34" s="39">
        <v>0</v>
      </c>
    </row>
    <row r="35" spans="1:5" ht="48.75" hidden="1" customHeight="1">
      <c r="A35" s="33" t="s">
        <v>32</v>
      </c>
      <c r="B35" s="6" t="s">
        <v>33</v>
      </c>
      <c r="C35" s="38"/>
      <c r="D35" s="38"/>
      <c r="E35" s="39"/>
    </row>
    <row r="36" spans="1:5" ht="31.5" customHeight="1">
      <c r="A36" s="33" t="s">
        <v>34</v>
      </c>
      <c r="B36" s="6" t="s">
        <v>35</v>
      </c>
      <c r="C36" s="38">
        <f>2745000+755000</f>
        <v>3500000</v>
      </c>
      <c r="D36" s="38">
        <v>2290000</v>
      </c>
      <c r="E36" s="39">
        <v>2390000</v>
      </c>
    </row>
    <row r="37" spans="1:5" ht="30.75" hidden="1" customHeight="1">
      <c r="A37" s="33" t="s">
        <v>36</v>
      </c>
      <c r="B37" s="6" t="s">
        <v>37</v>
      </c>
      <c r="C37" s="38"/>
      <c r="D37" s="38"/>
      <c r="E37" s="41"/>
    </row>
    <row r="38" spans="1:5" ht="52.5" customHeight="1">
      <c r="A38" s="35" t="s">
        <v>38</v>
      </c>
      <c r="B38" s="14" t="s">
        <v>168</v>
      </c>
      <c r="C38" s="38">
        <v>3258547.65</v>
      </c>
      <c r="D38" s="38">
        <v>3455000</v>
      </c>
      <c r="E38" s="39">
        <v>3645000</v>
      </c>
    </row>
    <row r="39" spans="1:5" ht="20.25" customHeight="1">
      <c r="A39" s="35" t="s">
        <v>39</v>
      </c>
      <c r="B39" s="14" t="s">
        <v>40</v>
      </c>
      <c r="C39" s="42">
        <f>C40+C41</f>
        <v>31918000</v>
      </c>
      <c r="D39" s="42">
        <f t="shared" ref="D39:E39" si="3">D40+D41</f>
        <v>32730000</v>
      </c>
      <c r="E39" s="42">
        <f t="shared" si="3"/>
        <v>33580000</v>
      </c>
    </row>
    <row r="40" spans="1:5" ht="17.25" customHeight="1">
      <c r="A40" s="33" t="s">
        <v>41</v>
      </c>
      <c r="B40" s="6" t="s">
        <v>42</v>
      </c>
      <c r="C40" s="38">
        <v>4041000</v>
      </c>
      <c r="D40" s="38">
        <v>4460000</v>
      </c>
      <c r="E40" s="39">
        <v>4920000</v>
      </c>
    </row>
    <row r="41" spans="1:5" ht="19.5" customHeight="1">
      <c r="A41" s="33" t="s">
        <v>43</v>
      </c>
      <c r="B41" s="6" t="s">
        <v>44</v>
      </c>
      <c r="C41" s="38">
        <v>27877000</v>
      </c>
      <c r="D41" s="38">
        <v>28270000</v>
      </c>
      <c r="E41" s="39">
        <v>28660000</v>
      </c>
    </row>
    <row r="42" spans="1:5" ht="34.5" customHeight="1">
      <c r="A42" s="36" t="s">
        <v>45</v>
      </c>
      <c r="B42" s="1" t="s">
        <v>46</v>
      </c>
      <c r="C42" s="42">
        <v>4038000</v>
      </c>
      <c r="D42" s="42">
        <v>4588000</v>
      </c>
      <c r="E42" s="42">
        <v>4588000</v>
      </c>
    </row>
    <row r="43" spans="1:5" ht="16.5" customHeight="1">
      <c r="A43" s="89" t="s">
        <v>47</v>
      </c>
      <c r="B43" s="89"/>
      <c r="C43" s="37">
        <f>C44+C50+C57+C59+C64+C61</f>
        <v>14259211.75</v>
      </c>
      <c r="D43" s="37">
        <f>D44+D50+D57+D59+D64+D61</f>
        <v>9760893</v>
      </c>
      <c r="E43" s="37">
        <f>E44+E50+E57+E59+E64+E61</f>
        <v>9760893</v>
      </c>
    </row>
    <row r="44" spans="1:5" ht="44.25" customHeight="1">
      <c r="A44" s="35" t="s">
        <v>48</v>
      </c>
      <c r="B44" s="15" t="s">
        <v>167</v>
      </c>
      <c r="C44" s="37">
        <f t="shared" ref="C44:E44" si="4">C46+C47+C48+C49</f>
        <v>1688693</v>
      </c>
      <c r="D44" s="37">
        <f t="shared" si="4"/>
        <v>1688693</v>
      </c>
      <c r="E44" s="37">
        <f t="shared" si="4"/>
        <v>1688693</v>
      </c>
    </row>
    <row r="45" spans="1:5" ht="109.5" customHeight="1">
      <c r="A45" s="10" t="s">
        <v>185</v>
      </c>
      <c r="B45" s="9" t="s">
        <v>184</v>
      </c>
      <c r="C45" s="37">
        <f>C46+C47+C48+C49</f>
        <v>1688693</v>
      </c>
      <c r="D45" s="37">
        <f t="shared" ref="D45:E45" si="5">D46+D47+D48+D49</f>
        <v>1688693</v>
      </c>
      <c r="E45" s="37">
        <f t="shared" si="5"/>
        <v>1688693</v>
      </c>
    </row>
    <row r="46" spans="1:5" ht="91.5" customHeight="1">
      <c r="A46" s="33" t="s">
        <v>49</v>
      </c>
      <c r="B46" s="6" t="s">
        <v>50</v>
      </c>
      <c r="C46" s="38">
        <v>220000</v>
      </c>
      <c r="D46" s="38">
        <v>220000</v>
      </c>
      <c r="E46" s="38">
        <v>220000</v>
      </c>
    </row>
    <row r="47" spans="1:5" ht="96" customHeight="1">
      <c r="A47" s="33" t="s">
        <v>51</v>
      </c>
      <c r="B47" s="6" t="s">
        <v>50</v>
      </c>
      <c r="C47" s="38">
        <v>1145000</v>
      </c>
      <c r="D47" s="38">
        <v>1145000</v>
      </c>
      <c r="E47" s="38">
        <v>1145000</v>
      </c>
    </row>
    <row r="48" spans="1:5" ht="94.5" customHeight="1">
      <c r="A48" s="33" t="s">
        <v>52</v>
      </c>
      <c r="B48" s="6" t="s">
        <v>53</v>
      </c>
      <c r="C48" s="38">
        <v>145400</v>
      </c>
      <c r="D48" s="38">
        <v>145400</v>
      </c>
      <c r="E48" s="38">
        <v>145400</v>
      </c>
    </row>
    <row r="49" spans="1:5" ht="82.5" customHeight="1">
      <c r="A49" s="33" t="s">
        <v>54</v>
      </c>
      <c r="B49" s="6" t="s">
        <v>55</v>
      </c>
      <c r="C49" s="38">
        <v>178293</v>
      </c>
      <c r="D49" s="38">
        <v>178293</v>
      </c>
      <c r="E49" s="39">
        <v>178293</v>
      </c>
    </row>
    <row r="50" spans="1:5" ht="33.75" customHeight="1">
      <c r="A50" s="36" t="s">
        <v>56</v>
      </c>
      <c r="B50" s="1" t="s">
        <v>57</v>
      </c>
      <c r="C50" s="37">
        <f>C51+C52+C53+C54+C56+C55</f>
        <v>558172.26</v>
      </c>
      <c r="D50" s="37">
        <f t="shared" ref="D50:E50" si="6">D51+D52+D53+D54+D56</f>
        <v>92500</v>
      </c>
      <c r="E50" s="37">
        <f t="shared" si="6"/>
        <v>92500</v>
      </c>
    </row>
    <row r="51" spans="1:5" ht="31.15" customHeight="1">
      <c r="A51" s="43" t="s">
        <v>58</v>
      </c>
      <c r="B51" s="2" t="s">
        <v>59</v>
      </c>
      <c r="C51" s="38">
        <f>92500+410000</f>
        <v>502500</v>
      </c>
      <c r="D51" s="38">
        <v>92500</v>
      </c>
      <c r="E51" s="39">
        <v>92500</v>
      </c>
    </row>
    <row r="52" spans="1:5" ht="30.75" hidden="1" customHeight="1">
      <c r="A52" s="43" t="s">
        <v>60</v>
      </c>
      <c r="B52" s="2" t="s">
        <v>61</v>
      </c>
      <c r="C52" s="42"/>
      <c r="D52" s="42"/>
      <c r="E52" s="41"/>
    </row>
    <row r="53" spans="1:5" ht="18" customHeight="1">
      <c r="A53" s="43" t="s">
        <v>62</v>
      </c>
      <c r="B53" s="3" t="s">
        <v>63</v>
      </c>
      <c r="C53" s="38">
        <f>651.79+55000</f>
        <v>55651.79</v>
      </c>
      <c r="D53" s="42"/>
      <c r="E53" s="44"/>
    </row>
    <row r="54" spans="1:5" ht="18" hidden="1" customHeight="1">
      <c r="A54" s="43" t="s">
        <v>64</v>
      </c>
      <c r="B54" s="3" t="s">
        <v>65</v>
      </c>
      <c r="C54" s="42"/>
      <c r="D54" s="42"/>
      <c r="E54" s="41"/>
    </row>
    <row r="55" spans="1:5" ht="57.75" customHeight="1">
      <c r="A55" s="60" t="s">
        <v>252</v>
      </c>
      <c r="B55" s="76" t="s">
        <v>67</v>
      </c>
      <c r="C55" s="42">
        <v>20.47</v>
      </c>
      <c r="D55" s="42"/>
      <c r="E55" s="41"/>
    </row>
    <row r="56" spans="1:5" ht="46.5" hidden="1" customHeight="1">
      <c r="A56" s="66" t="s">
        <v>66</v>
      </c>
      <c r="B56" s="74" t="s">
        <v>67</v>
      </c>
      <c r="C56" s="75">
        <f>20.47-20.47</f>
        <v>0</v>
      </c>
      <c r="D56" s="42"/>
      <c r="E56" s="41"/>
    </row>
    <row r="57" spans="1:5" ht="32.1" customHeight="1">
      <c r="A57" s="36" t="s">
        <v>68</v>
      </c>
      <c r="B57" s="1" t="s">
        <v>69</v>
      </c>
      <c r="C57" s="37">
        <f t="shared" ref="C57:E57" si="7">C58</f>
        <v>495090.8</v>
      </c>
      <c r="D57" s="37">
        <f t="shared" si="7"/>
        <v>259700</v>
      </c>
      <c r="E57" s="37">
        <f t="shared" si="7"/>
        <v>259700</v>
      </c>
    </row>
    <row r="58" spans="1:5" ht="32.1" customHeight="1">
      <c r="A58" s="43" t="s">
        <v>70</v>
      </c>
      <c r="B58" s="2" t="s">
        <v>71</v>
      </c>
      <c r="C58" s="38">
        <v>495090.8</v>
      </c>
      <c r="D58" s="38">
        <v>259700</v>
      </c>
      <c r="E58" s="39">
        <v>259700</v>
      </c>
    </row>
    <row r="59" spans="1:5" ht="32.1" customHeight="1">
      <c r="A59" s="36" t="s">
        <v>166</v>
      </c>
      <c r="B59" s="1" t="s">
        <v>72</v>
      </c>
      <c r="C59" s="37">
        <f>C60</f>
        <v>9689888.7300000004</v>
      </c>
      <c r="D59" s="37">
        <f t="shared" ref="D59:E59" si="8">D60</f>
        <v>7000000</v>
      </c>
      <c r="E59" s="37">
        <f t="shared" si="8"/>
        <v>7000000</v>
      </c>
    </row>
    <row r="60" spans="1:5" ht="90.75" customHeight="1">
      <c r="A60" s="60" t="s">
        <v>73</v>
      </c>
      <c r="B60" s="70" t="s">
        <v>74</v>
      </c>
      <c r="C60" s="71">
        <f>7000000-90090.8-20.47+4000000-1220000</f>
        <v>9689888.7300000004</v>
      </c>
      <c r="D60" s="45">
        <v>7000000</v>
      </c>
      <c r="E60" s="39">
        <v>7000000</v>
      </c>
    </row>
    <row r="61" spans="1:5" ht="31.5" customHeight="1">
      <c r="A61" s="36" t="s">
        <v>75</v>
      </c>
      <c r="B61" s="1" t="s">
        <v>76</v>
      </c>
      <c r="C61" s="37">
        <f>C62+C63</f>
        <v>120000</v>
      </c>
      <c r="D61" s="37">
        <f t="shared" ref="D61:E61" si="9">D62+D63</f>
        <v>120000</v>
      </c>
      <c r="E61" s="37">
        <f t="shared" si="9"/>
        <v>120000</v>
      </c>
    </row>
    <row r="62" spans="1:5" ht="30.75" hidden="1" customHeight="1">
      <c r="A62" s="43" t="s">
        <v>77</v>
      </c>
      <c r="B62" s="2" t="s">
        <v>78</v>
      </c>
      <c r="C62" s="46">
        <v>60000</v>
      </c>
      <c r="D62" s="46">
        <v>60000</v>
      </c>
      <c r="E62" s="46">
        <v>60000</v>
      </c>
    </row>
    <row r="63" spans="1:5" ht="30.75" hidden="1" customHeight="1">
      <c r="A63" s="43" t="s">
        <v>79</v>
      </c>
      <c r="B63" s="3" t="s">
        <v>78</v>
      </c>
      <c r="C63" s="46">
        <v>60000</v>
      </c>
      <c r="D63" s="46">
        <v>60000</v>
      </c>
      <c r="E63" s="46">
        <v>60000</v>
      </c>
    </row>
    <row r="64" spans="1:5" ht="18" customHeight="1">
      <c r="A64" s="36" t="s">
        <v>80</v>
      </c>
      <c r="B64" s="16" t="s">
        <v>81</v>
      </c>
      <c r="C64" s="42">
        <v>1707366.96</v>
      </c>
      <c r="D64" s="42">
        <v>600000</v>
      </c>
      <c r="E64" s="47">
        <v>600000</v>
      </c>
    </row>
    <row r="65" spans="1:5" ht="19.5" customHeight="1">
      <c r="A65" s="35" t="s">
        <v>82</v>
      </c>
      <c r="B65" s="16" t="s">
        <v>83</v>
      </c>
      <c r="C65" s="37">
        <f>C67+C71+C92+C119+C143+C142+C140+C138+C144</f>
        <v>710239964.00999999</v>
      </c>
      <c r="D65" s="37">
        <f>D67+D71+D92+D119+D143+D142+D140</f>
        <v>540968702</v>
      </c>
      <c r="E65" s="37">
        <f>E67+E71+E92+E119+E143+E142+E140</f>
        <v>547722541</v>
      </c>
    </row>
    <row r="66" spans="1:5" ht="49.5" customHeight="1">
      <c r="A66" s="35" t="s">
        <v>84</v>
      </c>
      <c r="B66" s="14" t="s">
        <v>85</v>
      </c>
      <c r="C66" s="37">
        <f>C67+C71+C92+C119+C140+C142+C144</f>
        <v>708889964.00999999</v>
      </c>
      <c r="D66" s="37">
        <f>D67+D71+D92+D119+D140+D142</f>
        <v>540968702</v>
      </c>
      <c r="E66" s="37">
        <f>E67+E71+E92+E119+E140+E142</f>
        <v>547722541</v>
      </c>
    </row>
    <row r="67" spans="1:5" ht="32.1" customHeight="1">
      <c r="A67" s="35" t="s">
        <v>86</v>
      </c>
      <c r="B67" s="14" t="s">
        <v>87</v>
      </c>
      <c r="C67" s="37">
        <f>C68</f>
        <v>142467500</v>
      </c>
      <c r="D67" s="37">
        <f t="shared" ref="D67:E67" si="10">D68</f>
        <v>121403300</v>
      </c>
      <c r="E67" s="37">
        <f t="shared" si="10"/>
        <v>127487700</v>
      </c>
    </row>
    <row r="68" spans="1:5" ht="19.5" customHeight="1">
      <c r="A68" s="36" t="s">
        <v>88</v>
      </c>
      <c r="B68" s="16" t="s">
        <v>89</v>
      </c>
      <c r="C68" s="37">
        <f>C69+C70</f>
        <v>142467500</v>
      </c>
      <c r="D68" s="37">
        <f t="shared" ref="D68:E68" si="11">D69+D70</f>
        <v>121403300</v>
      </c>
      <c r="E68" s="37">
        <f t="shared" si="11"/>
        <v>127487700</v>
      </c>
    </row>
    <row r="69" spans="1:5" ht="49.5" customHeight="1">
      <c r="A69" s="43" t="s">
        <v>165</v>
      </c>
      <c r="B69" s="2" t="s">
        <v>90</v>
      </c>
      <c r="C69" s="38">
        <v>142467500</v>
      </c>
      <c r="D69" s="38">
        <v>121403300</v>
      </c>
      <c r="E69" s="39">
        <v>127487700</v>
      </c>
    </row>
    <row r="70" spans="1:5" ht="33.75" hidden="1" customHeight="1">
      <c r="A70" s="43" t="s">
        <v>91</v>
      </c>
      <c r="B70" s="2" t="s">
        <v>92</v>
      </c>
      <c r="C70" s="38"/>
      <c r="D70" s="38"/>
      <c r="E70" s="39"/>
    </row>
    <row r="71" spans="1:5" ht="32.1" customHeight="1">
      <c r="A71" s="35" t="s">
        <v>93</v>
      </c>
      <c r="B71" s="14" t="s">
        <v>94</v>
      </c>
      <c r="C71" s="37">
        <f>SUM(C72:C91)</f>
        <v>104413470.29000001</v>
      </c>
      <c r="D71" s="37">
        <f>SUM(D72:D90)</f>
        <v>35916100</v>
      </c>
      <c r="E71" s="37">
        <f t="shared" ref="E71" si="12">SUM(E72:E90)</f>
        <v>35632300</v>
      </c>
    </row>
    <row r="72" spans="1:5" ht="66" hidden="1" customHeight="1">
      <c r="A72" s="48" t="s">
        <v>175</v>
      </c>
      <c r="B72" s="4" t="s">
        <v>95</v>
      </c>
      <c r="C72" s="46"/>
      <c r="D72" s="46"/>
      <c r="E72" s="46"/>
    </row>
    <row r="73" spans="1:5" ht="85.5" hidden="1" customHeight="1">
      <c r="A73" s="49" t="s">
        <v>176</v>
      </c>
      <c r="B73" s="5" t="s">
        <v>174</v>
      </c>
      <c r="C73" s="39"/>
      <c r="D73" s="46"/>
      <c r="E73" s="46"/>
    </row>
    <row r="74" spans="1:5" ht="66.75" customHeight="1">
      <c r="A74" s="33" t="s">
        <v>205</v>
      </c>
      <c r="B74" s="28" t="s">
        <v>180</v>
      </c>
      <c r="C74" s="46">
        <v>234900</v>
      </c>
      <c r="D74" s="46">
        <v>234900</v>
      </c>
      <c r="E74" s="46">
        <v>234900</v>
      </c>
    </row>
    <row r="75" spans="1:5" ht="82.5" customHeight="1">
      <c r="A75" s="33" t="s">
        <v>96</v>
      </c>
      <c r="B75" s="23" t="s">
        <v>97</v>
      </c>
      <c r="C75" s="46">
        <v>13642900</v>
      </c>
      <c r="D75" s="46">
        <v>13248500</v>
      </c>
      <c r="E75" s="46">
        <v>12964700</v>
      </c>
    </row>
    <row r="76" spans="1:5" ht="53.25" hidden="1" customHeight="1">
      <c r="A76" s="50" t="s">
        <v>172</v>
      </c>
      <c r="B76" s="5" t="s">
        <v>173</v>
      </c>
      <c r="C76" s="51"/>
      <c r="D76" s="46"/>
      <c r="E76" s="46"/>
    </row>
    <row r="77" spans="1:5" ht="36" customHeight="1">
      <c r="A77" s="50" t="s">
        <v>98</v>
      </c>
      <c r="B77" s="24" t="s">
        <v>99</v>
      </c>
      <c r="C77" s="46">
        <v>270816.49</v>
      </c>
      <c r="D77" s="46"/>
      <c r="E77" s="39"/>
    </row>
    <row r="78" spans="1:5" ht="38.25" hidden="1" customHeight="1">
      <c r="A78" s="33"/>
      <c r="B78" s="6"/>
      <c r="C78" s="46"/>
      <c r="D78" s="46"/>
      <c r="E78" s="39"/>
    </row>
    <row r="79" spans="1:5" ht="55.15" customHeight="1">
      <c r="A79" s="33" t="s">
        <v>100</v>
      </c>
      <c r="B79" s="6" t="s">
        <v>101</v>
      </c>
      <c r="C79" s="46">
        <f>25257800+8130500</f>
        <v>33388300</v>
      </c>
      <c r="D79" s="46"/>
      <c r="E79" s="39"/>
    </row>
    <row r="80" spans="1:5" ht="49.5" customHeight="1">
      <c r="A80" s="33" t="s">
        <v>169</v>
      </c>
      <c r="B80" s="5" t="s">
        <v>170</v>
      </c>
      <c r="C80" s="46">
        <v>20481300</v>
      </c>
      <c r="D80" s="46"/>
      <c r="E80" s="39"/>
    </row>
    <row r="81" spans="1:6" ht="48.75" customHeight="1">
      <c r="A81" s="33" t="s">
        <v>102</v>
      </c>
      <c r="B81" s="6" t="s">
        <v>103</v>
      </c>
      <c r="C81" s="46">
        <f>6118000+976400</f>
        <v>7094400</v>
      </c>
      <c r="D81" s="46">
        <v>6118000</v>
      </c>
      <c r="E81" s="39">
        <v>6118000</v>
      </c>
    </row>
    <row r="82" spans="1:6" ht="46.9" customHeight="1">
      <c r="A82" s="33" t="s">
        <v>212</v>
      </c>
      <c r="B82" s="23" t="s">
        <v>211</v>
      </c>
      <c r="C82" s="46">
        <f>856200 +45.6</f>
        <v>856245.6</v>
      </c>
      <c r="D82" s="46"/>
      <c r="E82" s="39"/>
      <c r="F82" s="29"/>
    </row>
    <row r="83" spans="1:6" ht="15.6" hidden="1" customHeight="1">
      <c r="A83" s="33"/>
      <c r="B83" s="6" t="s">
        <v>104</v>
      </c>
      <c r="C83" s="46"/>
      <c r="D83" s="46"/>
      <c r="E83" s="39"/>
    </row>
    <row r="84" spans="1:6" ht="66.75" customHeight="1">
      <c r="A84" s="33" t="s">
        <v>105</v>
      </c>
      <c r="B84" s="6" t="s">
        <v>106</v>
      </c>
      <c r="C84" s="46">
        <f>13729000+1125100</f>
        <v>14854100</v>
      </c>
      <c r="D84" s="46">
        <v>16314700</v>
      </c>
      <c r="E84" s="39">
        <v>16314700</v>
      </c>
    </row>
    <row r="85" spans="1:6" ht="63" hidden="1" customHeight="1">
      <c r="A85" s="33" t="s">
        <v>107</v>
      </c>
      <c r="B85" s="6" t="s">
        <v>177</v>
      </c>
      <c r="C85" s="38"/>
      <c r="D85" s="38"/>
      <c r="E85" s="39"/>
    </row>
    <row r="86" spans="1:6" ht="63" customHeight="1">
      <c r="A86" s="33" t="s">
        <v>192</v>
      </c>
      <c r="B86" s="58" t="s">
        <v>193</v>
      </c>
      <c r="C86" s="38">
        <v>2000000</v>
      </c>
      <c r="D86" s="38"/>
      <c r="E86" s="39"/>
    </row>
    <row r="87" spans="1:6" ht="43.9" customHeight="1">
      <c r="A87" s="33" t="s">
        <v>204</v>
      </c>
      <c r="B87" s="6" t="s">
        <v>194</v>
      </c>
      <c r="C87" s="38">
        <v>1020408.2</v>
      </c>
      <c r="D87" s="38"/>
      <c r="E87" s="39"/>
    </row>
    <row r="88" spans="1:6" ht="39" customHeight="1">
      <c r="A88" s="33" t="s">
        <v>203</v>
      </c>
      <c r="B88" s="6" t="s">
        <v>195</v>
      </c>
      <c r="C88" s="38">
        <v>4937800</v>
      </c>
      <c r="D88" s="38"/>
      <c r="E88" s="39"/>
    </row>
    <row r="89" spans="1:6" ht="112.15" customHeight="1">
      <c r="A89" s="33" t="s">
        <v>200</v>
      </c>
      <c r="B89" s="58" t="s">
        <v>199</v>
      </c>
      <c r="C89" s="38">
        <v>4956800</v>
      </c>
      <c r="D89" s="38"/>
      <c r="E89" s="39"/>
    </row>
    <row r="90" spans="1:6" ht="111" customHeight="1">
      <c r="A90" s="33" t="s">
        <v>202</v>
      </c>
      <c r="B90" s="6" t="s">
        <v>201</v>
      </c>
      <c r="C90" s="38">
        <f>226100-50600</f>
        <v>175500</v>
      </c>
      <c r="D90" s="38"/>
      <c r="E90" s="39"/>
    </row>
    <row r="91" spans="1:6" ht="93.6" customHeight="1">
      <c r="A91" s="33" t="s">
        <v>226</v>
      </c>
      <c r="B91" s="6" t="s">
        <v>225</v>
      </c>
      <c r="C91" s="38">
        <v>500000</v>
      </c>
      <c r="D91" s="38"/>
      <c r="E91" s="39"/>
    </row>
    <row r="92" spans="1:6" ht="32.1" customHeight="1">
      <c r="A92" s="35" t="s">
        <v>108</v>
      </c>
      <c r="B92" s="14" t="s">
        <v>109</v>
      </c>
      <c r="C92" s="37">
        <f>SUM(C93:C118)</f>
        <v>406506700</v>
      </c>
      <c r="D92" s="37">
        <f>SUM(D93:D118)</f>
        <v>366578800</v>
      </c>
      <c r="E92" s="37">
        <f>SUM(E93:E118)</f>
        <v>366656700</v>
      </c>
    </row>
    <row r="93" spans="1:6" ht="48" customHeight="1">
      <c r="A93" s="43" t="s">
        <v>110</v>
      </c>
      <c r="B93" s="2" t="s">
        <v>111</v>
      </c>
      <c r="C93" s="39">
        <f>255717300+22947100</f>
        <v>278664400</v>
      </c>
      <c r="D93" s="39">
        <v>255136200</v>
      </c>
      <c r="E93" s="39">
        <v>255136200</v>
      </c>
    </row>
    <row r="94" spans="1:6" ht="79.5" customHeight="1">
      <c r="A94" s="43" t="s">
        <v>112</v>
      </c>
      <c r="B94" s="2" t="s">
        <v>113</v>
      </c>
      <c r="C94" s="38">
        <v>933500</v>
      </c>
      <c r="D94" s="38">
        <v>933500</v>
      </c>
      <c r="E94" s="39">
        <v>933500</v>
      </c>
    </row>
    <row r="95" spans="1:6" ht="45" customHeight="1">
      <c r="A95" s="43" t="s">
        <v>114</v>
      </c>
      <c r="B95" s="2" t="s">
        <v>115</v>
      </c>
      <c r="C95" s="38">
        <f>1920200-130900</f>
        <v>1789300</v>
      </c>
      <c r="D95" s="38">
        <v>2034100</v>
      </c>
      <c r="E95" s="39">
        <v>2097600</v>
      </c>
    </row>
    <row r="96" spans="1:6" ht="107.25" customHeight="1">
      <c r="A96" s="43" t="s">
        <v>116</v>
      </c>
      <c r="B96" s="2" t="s">
        <v>117</v>
      </c>
      <c r="C96" s="38">
        <v>466700</v>
      </c>
      <c r="D96" s="38">
        <v>466700</v>
      </c>
      <c r="E96" s="39">
        <v>466700</v>
      </c>
    </row>
    <row r="97" spans="1:5" ht="141.75" customHeight="1">
      <c r="A97" s="43" t="s">
        <v>118</v>
      </c>
      <c r="B97" s="2" t="s">
        <v>119</v>
      </c>
      <c r="C97" s="38">
        <f>1482900-82700</f>
        <v>1400200</v>
      </c>
      <c r="D97" s="38">
        <f>1482900-82700</f>
        <v>1400200</v>
      </c>
      <c r="E97" s="39">
        <f>1482900-82700</f>
        <v>1400200</v>
      </c>
    </row>
    <row r="98" spans="1:5" ht="80.25" hidden="1" customHeight="1">
      <c r="A98" s="43" t="s">
        <v>120</v>
      </c>
      <c r="B98" s="2" t="s">
        <v>121</v>
      </c>
      <c r="C98" s="38">
        <v>0</v>
      </c>
      <c r="D98" s="38">
        <v>0</v>
      </c>
      <c r="E98" s="39">
        <v>0</v>
      </c>
    </row>
    <row r="99" spans="1:5" ht="76.5" hidden="1" customHeight="1">
      <c r="A99" s="43" t="s">
        <v>122</v>
      </c>
      <c r="B99" s="2" t="s">
        <v>123</v>
      </c>
      <c r="C99" s="38">
        <v>0</v>
      </c>
      <c r="D99" s="38">
        <v>0</v>
      </c>
      <c r="E99" s="39">
        <v>0</v>
      </c>
    </row>
    <row r="100" spans="1:5" ht="123.75" customHeight="1">
      <c r="A100" s="43" t="s">
        <v>124</v>
      </c>
      <c r="B100" s="2" t="s">
        <v>125</v>
      </c>
      <c r="C100" s="38">
        <v>303100</v>
      </c>
      <c r="D100" s="38">
        <v>303100</v>
      </c>
      <c r="E100" s="39">
        <v>303100</v>
      </c>
    </row>
    <row r="101" spans="1:5" ht="78" customHeight="1">
      <c r="A101" s="60" t="s">
        <v>126</v>
      </c>
      <c r="B101" s="76" t="s">
        <v>127</v>
      </c>
      <c r="C101" s="62">
        <f>5399300+1490500-4774000</f>
        <v>2115800</v>
      </c>
      <c r="D101" s="38">
        <v>5399300</v>
      </c>
      <c r="E101" s="39">
        <v>5399300</v>
      </c>
    </row>
    <row r="102" spans="1:5" ht="60.75" hidden="1" customHeight="1">
      <c r="A102" s="43" t="s">
        <v>128</v>
      </c>
      <c r="B102" s="2" t="s">
        <v>129</v>
      </c>
      <c r="C102" s="38"/>
      <c r="D102" s="38"/>
      <c r="E102" s="39"/>
    </row>
    <row r="103" spans="1:5" ht="75.75" hidden="1" customHeight="1">
      <c r="A103" s="43" t="s">
        <v>130</v>
      </c>
      <c r="B103" s="2" t="s">
        <v>131</v>
      </c>
      <c r="C103" s="38">
        <v>0</v>
      </c>
      <c r="D103" s="38">
        <v>0</v>
      </c>
      <c r="E103" s="39">
        <v>0</v>
      </c>
    </row>
    <row r="104" spans="1:5" ht="92.25" customHeight="1">
      <c r="A104" s="43" t="s">
        <v>132</v>
      </c>
      <c r="B104" s="2" t="s">
        <v>133</v>
      </c>
      <c r="C104" s="38">
        <v>8126500</v>
      </c>
      <c r="D104" s="38">
        <v>8126500</v>
      </c>
      <c r="E104" s="39">
        <v>8126500</v>
      </c>
    </row>
    <row r="105" spans="1:5" ht="91.5" customHeight="1">
      <c r="A105" s="43" t="s">
        <v>134</v>
      </c>
      <c r="B105" s="2" t="s">
        <v>135</v>
      </c>
      <c r="C105" s="38">
        <f>1868500-793600</f>
        <v>1074900</v>
      </c>
      <c r="D105" s="38">
        <v>1868500</v>
      </c>
      <c r="E105" s="39">
        <v>1868500</v>
      </c>
    </row>
    <row r="106" spans="1:5" ht="187.5" customHeight="1">
      <c r="A106" s="43" t="s">
        <v>136</v>
      </c>
      <c r="B106" s="2" t="s">
        <v>137</v>
      </c>
      <c r="C106" s="38">
        <v>303300</v>
      </c>
      <c r="D106" s="38">
        <v>303300</v>
      </c>
      <c r="E106" s="39">
        <v>303300</v>
      </c>
    </row>
    <row r="107" spans="1:5" ht="78" hidden="1" customHeight="1">
      <c r="A107" s="43" t="s">
        <v>138</v>
      </c>
      <c r="B107" s="18" t="s">
        <v>139</v>
      </c>
      <c r="C107" s="38"/>
      <c r="D107" s="38"/>
      <c r="E107" s="41"/>
    </row>
    <row r="108" spans="1:5" ht="33.75" hidden="1" customHeight="1">
      <c r="A108" s="43" t="s">
        <v>140</v>
      </c>
      <c r="B108" s="18" t="s">
        <v>141</v>
      </c>
      <c r="C108" s="38"/>
      <c r="D108" s="38"/>
      <c r="E108" s="41"/>
    </row>
    <row r="109" spans="1:5" ht="70.150000000000006" customHeight="1">
      <c r="A109" s="60" t="s">
        <v>142</v>
      </c>
      <c r="B109" s="61" t="s">
        <v>143</v>
      </c>
      <c r="C109" s="62">
        <f>71999500+8418900</f>
        <v>80418400</v>
      </c>
      <c r="D109" s="62">
        <f>71999500+781200</f>
        <v>72780700</v>
      </c>
      <c r="E109" s="63">
        <f>71999500+781200</f>
        <v>72780700</v>
      </c>
    </row>
    <row r="110" spans="1:5" ht="140.25" hidden="1" customHeight="1">
      <c r="A110" s="43" t="s">
        <v>144</v>
      </c>
      <c r="B110" s="2" t="s">
        <v>145</v>
      </c>
      <c r="C110" s="38"/>
      <c r="D110" s="38"/>
      <c r="E110" s="39"/>
    </row>
    <row r="111" spans="1:5" ht="14.45" hidden="1" customHeight="1">
      <c r="A111" s="43" t="s">
        <v>146</v>
      </c>
      <c r="B111" s="6" t="s">
        <v>147</v>
      </c>
      <c r="C111" s="38"/>
      <c r="D111" s="38"/>
      <c r="E111" s="39"/>
    </row>
    <row r="112" spans="1:5" ht="114.75" customHeight="1">
      <c r="A112" s="43" t="s">
        <v>241</v>
      </c>
      <c r="B112" s="6" t="s">
        <v>240</v>
      </c>
      <c r="C112" s="38">
        <v>82700</v>
      </c>
      <c r="D112" s="38">
        <v>82700</v>
      </c>
      <c r="E112" s="39">
        <v>82700</v>
      </c>
    </row>
    <row r="113" spans="1:5" ht="81.75" customHeight="1">
      <c r="A113" s="43" t="s">
        <v>148</v>
      </c>
      <c r="B113" s="6" t="s">
        <v>149</v>
      </c>
      <c r="C113" s="38">
        <f>700400+73200+356400</f>
        <v>1130000</v>
      </c>
      <c r="D113" s="38">
        <v>700400</v>
      </c>
      <c r="E113" s="39">
        <v>700400</v>
      </c>
    </row>
    <row r="114" spans="1:5" ht="61.5" hidden="1" customHeight="1">
      <c r="A114" s="43" t="s">
        <v>150</v>
      </c>
      <c r="B114" s="6" t="s">
        <v>151</v>
      </c>
      <c r="C114" s="38"/>
      <c r="D114" s="38"/>
      <c r="E114" s="41"/>
    </row>
    <row r="115" spans="1:5" ht="69" hidden="1" customHeight="1">
      <c r="A115" s="43" t="s">
        <v>178</v>
      </c>
      <c r="B115" s="7" t="s">
        <v>179</v>
      </c>
      <c r="C115" s="38"/>
      <c r="D115" s="38"/>
      <c r="E115" s="39"/>
    </row>
    <row r="116" spans="1:5" ht="163.5" customHeight="1">
      <c r="A116" s="43" t="s">
        <v>188</v>
      </c>
      <c r="B116" s="2" t="s">
        <v>187</v>
      </c>
      <c r="C116" s="38">
        <v>10700</v>
      </c>
      <c r="D116" s="38">
        <v>10700</v>
      </c>
      <c r="E116" s="39">
        <v>10700</v>
      </c>
    </row>
    <row r="117" spans="1:5" ht="75" customHeight="1">
      <c r="A117" s="43" t="s">
        <v>189</v>
      </c>
      <c r="B117" s="3" t="s">
        <v>190</v>
      </c>
      <c r="C117" s="38">
        <f>2600-700</f>
        <v>1900</v>
      </c>
      <c r="D117" s="38">
        <f>3600-900</f>
        <v>2700</v>
      </c>
      <c r="E117" s="39">
        <f>22900-5800</f>
        <v>17100</v>
      </c>
    </row>
    <row r="118" spans="1:5" ht="64.900000000000006" customHeight="1">
      <c r="A118" s="60" t="s">
        <v>191</v>
      </c>
      <c r="B118" s="82" t="s">
        <v>179</v>
      </c>
      <c r="C118" s="62">
        <f>17030200+2527100+10128000</f>
        <v>29685300</v>
      </c>
      <c r="D118" s="38">
        <v>17030200</v>
      </c>
      <c r="E118" s="39">
        <v>17030200</v>
      </c>
    </row>
    <row r="119" spans="1:5" ht="18.75" customHeight="1">
      <c r="A119" s="35" t="s">
        <v>152</v>
      </c>
      <c r="B119" s="14" t="s">
        <v>153</v>
      </c>
      <c r="C119" s="37">
        <f>SUM(C121:C137)</f>
        <v>55656960.260000005</v>
      </c>
      <c r="D119" s="37">
        <f>SUM(D121:D135)</f>
        <v>17070502</v>
      </c>
      <c r="E119" s="37">
        <f>SUM(E121:E135)</f>
        <v>17945841</v>
      </c>
    </row>
    <row r="120" spans="1:5" ht="0.6" customHeight="1">
      <c r="A120" s="35"/>
      <c r="B120" s="14"/>
      <c r="C120" s="37"/>
      <c r="D120" s="37"/>
      <c r="E120" s="37"/>
    </row>
    <row r="121" spans="1:5" ht="80.45" customHeight="1">
      <c r="A121" s="66" t="s">
        <v>154</v>
      </c>
      <c r="B121" s="77" t="s">
        <v>155</v>
      </c>
      <c r="C121" s="73">
        <f>12274291+2302763.96+394339.81+1600000+800000+100000+601237.49</f>
        <v>18072632.260000002</v>
      </c>
      <c r="D121" s="38">
        <v>14677502</v>
      </c>
      <c r="E121" s="39">
        <v>15053141</v>
      </c>
    </row>
    <row r="122" spans="1:5" ht="31.5" hidden="1" customHeight="1">
      <c r="A122" s="43" t="s">
        <v>156</v>
      </c>
      <c r="B122" s="8" t="s">
        <v>157</v>
      </c>
      <c r="C122" s="38"/>
      <c r="D122" s="38"/>
      <c r="E122" s="41"/>
    </row>
    <row r="123" spans="1:5" ht="31.5" customHeight="1">
      <c r="A123" s="43" t="s">
        <v>158</v>
      </c>
      <c r="B123" s="8" t="s">
        <v>159</v>
      </c>
      <c r="C123" s="38">
        <f>30000+187000</f>
        <v>217000</v>
      </c>
      <c r="D123" s="38"/>
      <c r="E123" s="41"/>
    </row>
    <row r="124" spans="1:5" ht="123" customHeight="1">
      <c r="A124" s="80" t="s">
        <v>250</v>
      </c>
      <c r="B124" s="81" t="s">
        <v>251</v>
      </c>
      <c r="C124" s="63">
        <v>468500</v>
      </c>
      <c r="D124" s="39"/>
      <c r="E124" s="41"/>
    </row>
    <row r="125" spans="1:5" ht="81" customHeight="1">
      <c r="A125" s="43" t="s">
        <v>196</v>
      </c>
      <c r="B125" s="7" t="s">
        <v>197</v>
      </c>
      <c r="C125" s="38">
        <v>2393000</v>
      </c>
      <c r="D125" s="38">
        <v>2393000</v>
      </c>
      <c r="E125" s="39">
        <v>2892700</v>
      </c>
    </row>
    <row r="126" spans="1:5" ht="80.25" customHeight="1">
      <c r="A126" s="43" t="s">
        <v>186</v>
      </c>
      <c r="B126" s="7" t="s">
        <v>171</v>
      </c>
      <c r="C126" s="38">
        <v>15150000</v>
      </c>
      <c r="D126" s="38"/>
      <c r="E126" s="39"/>
    </row>
    <row r="127" spans="1:5" ht="79.5" customHeight="1">
      <c r="A127" s="43" t="s">
        <v>160</v>
      </c>
      <c r="B127" s="8" t="s">
        <v>161</v>
      </c>
      <c r="C127" s="38">
        <v>1176700</v>
      </c>
      <c r="D127" s="38">
        <v>0</v>
      </c>
      <c r="E127" s="39">
        <v>0</v>
      </c>
    </row>
    <row r="128" spans="1:5" ht="66.75" customHeight="1">
      <c r="A128" s="43" t="s">
        <v>182</v>
      </c>
      <c r="B128" s="7" t="s">
        <v>181</v>
      </c>
      <c r="C128" s="38">
        <v>4779000</v>
      </c>
      <c r="D128" s="38"/>
      <c r="E128" s="39"/>
    </row>
    <row r="129" spans="1:5" ht="64.900000000000006" customHeight="1">
      <c r="A129" s="52" t="s">
        <v>210</v>
      </c>
      <c r="B129" s="7" t="s">
        <v>207</v>
      </c>
      <c r="C129" s="38">
        <v>3000000</v>
      </c>
      <c r="D129" s="38"/>
      <c r="E129" s="39"/>
    </row>
    <row r="130" spans="1:5" ht="77.45" customHeight="1">
      <c r="A130" s="52" t="s">
        <v>221</v>
      </c>
      <c r="B130" s="5" t="s">
        <v>224</v>
      </c>
      <c r="C130" s="38">
        <v>634400</v>
      </c>
      <c r="D130" s="38"/>
      <c r="E130" s="39"/>
    </row>
    <row r="131" spans="1:5" ht="77.45" customHeight="1">
      <c r="A131" s="52" t="s">
        <v>248</v>
      </c>
      <c r="B131" s="69" t="s">
        <v>249</v>
      </c>
      <c r="C131" s="38">
        <v>119728</v>
      </c>
      <c r="D131" s="38"/>
      <c r="E131" s="39"/>
    </row>
    <row r="132" spans="1:5" ht="77.45" customHeight="1">
      <c r="A132" s="53" t="s">
        <v>234</v>
      </c>
      <c r="B132" s="5" t="s">
        <v>237</v>
      </c>
      <c r="C132" s="38">
        <v>340000</v>
      </c>
      <c r="D132" s="38"/>
      <c r="E132" s="39"/>
    </row>
    <row r="133" spans="1:5" ht="52.9" customHeight="1">
      <c r="A133" s="53" t="s">
        <v>235</v>
      </c>
      <c r="B133" s="64" t="s">
        <v>236</v>
      </c>
      <c r="C133" s="38">
        <v>638000</v>
      </c>
      <c r="D133" s="38"/>
      <c r="E133" s="39"/>
    </row>
    <row r="134" spans="1:5" ht="79.900000000000006" customHeight="1">
      <c r="A134" s="53" t="s">
        <v>209</v>
      </c>
      <c r="B134" s="7" t="s">
        <v>198</v>
      </c>
      <c r="C134" s="38">
        <v>750000</v>
      </c>
      <c r="D134" s="38"/>
      <c r="E134" s="41"/>
    </row>
    <row r="135" spans="1:5" ht="112.15" customHeight="1">
      <c r="A135" s="52" t="s">
        <v>208</v>
      </c>
      <c r="B135" s="7" t="s">
        <v>206</v>
      </c>
      <c r="C135" s="38">
        <v>2000000</v>
      </c>
      <c r="D135" s="38"/>
      <c r="E135" s="39"/>
    </row>
    <row r="136" spans="1:5" ht="69" customHeight="1" thickBot="1">
      <c r="A136" s="52" t="s">
        <v>223</v>
      </c>
      <c r="B136" s="5" t="s">
        <v>222</v>
      </c>
      <c r="C136" s="38">
        <v>2277000</v>
      </c>
      <c r="D136" s="38"/>
      <c r="E136" s="39"/>
    </row>
    <row r="137" spans="1:5" ht="69" customHeight="1">
      <c r="A137" s="78" t="s">
        <v>238</v>
      </c>
      <c r="B137" s="79" t="s">
        <v>239</v>
      </c>
      <c r="C137" s="62">
        <f>4774000-233000-900000</f>
        <v>3641000</v>
      </c>
      <c r="D137" s="62"/>
      <c r="E137" s="39"/>
    </row>
    <row r="138" spans="1:5" ht="45.6" customHeight="1">
      <c r="A138" s="68" t="s">
        <v>246</v>
      </c>
      <c r="B138" s="67" t="s">
        <v>245</v>
      </c>
      <c r="C138" s="42">
        <f>C139</f>
        <v>1350000</v>
      </c>
      <c r="D138" s="38"/>
      <c r="E138" s="39"/>
    </row>
    <row r="139" spans="1:5" ht="69" customHeight="1">
      <c r="A139" s="72" t="s">
        <v>247</v>
      </c>
      <c r="B139" s="83" t="s">
        <v>244</v>
      </c>
      <c r="C139" s="73">
        <f>350000+1000000</f>
        <v>1350000</v>
      </c>
      <c r="D139" s="38"/>
      <c r="E139" s="39"/>
    </row>
    <row r="140" spans="1:5" ht="101.45" customHeight="1">
      <c r="A140" s="54" t="s">
        <v>214</v>
      </c>
      <c r="B140" s="28" t="s">
        <v>216</v>
      </c>
      <c r="C140" s="38">
        <v>4233.5</v>
      </c>
      <c r="D140" s="55"/>
      <c r="E140" s="41"/>
    </row>
    <row r="141" spans="1:5" ht="84.6" hidden="1" customHeight="1">
      <c r="A141" s="54" t="s">
        <v>217</v>
      </c>
      <c r="B141" s="28" t="s">
        <v>218</v>
      </c>
      <c r="C141" s="55"/>
      <c r="D141" s="55"/>
      <c r="E141" s="41"/>
    </row>
    <row r="142" spans="1:5" ht="49.15" customHeight="1">
      <c r="A142" s="54" t="s">
        <v>213</v>
      </c>
      <c r="B142" s="28" t="s">
        <v>215</v>
      </c>
      <c r="C142" s="38">
        <v>-90090.8</v>
      </c>
      <c r="D142" s="55"/>
      <c r="E142" s="41"/>
    </row>
    <row r="143" spans="1:5" ht="14.45" hidden="1" customHeight="1">
      <c r="A143" s="43" t="s">
        <v>162</v>
      </c>
      <c r="B143" s="8" t="s">
        <v>163</v>
      </c>
      <c r="C143" s="38"/>
      <c r="D143" s="38"/>
      <c r="E143" s="41"/>
    </row>
    <row r="144" spans="1:5" ht="52.5" customHeight="1">
      <c r="A144" s="66" t="s">
        <v>253</v>
      </c>
      <c r="B144" s="77" t="s">
        <v>254</v>
      </c>
      <c r="C144" s="73">
        <v>-68809.240000000005</v>
      </c>
      <c r="D144" s="38"/>
      <c r="E144" s="41"/>
    </row>
    <row r="145" spans="1:5" ht="18.75" customHeight="1">
      <c r="A145" s="84" t="s">
        <v>164</v>
      </c>
      <c r="B145" s="84"/>
      <c r="C145" s="56">
        <f>C65+C17</f>
        <v>843611411.97000003</v>
      </c>
      <c r="D145" s="37">
        <f>D65+D17</f>
        <v>675739524</v>
      </c>
      <c r="E145" s="37">
        <f>E65+E17</f>
        <v>690478069</v>
      </c>
    </row>
    <row r="149" spans="1:5" ht="32.1" customHeight="1">
      <c r="A149" s="25"/>
    </row>
  </sheetData>
  <mergeCells count="15">
    <mergeCell ref="C7:E7"/>
    <mergeCell ref="A15:D15"/>
    <mergeCell ref="C1:E1"/>
    <mergeCell ref="C2:E2"/>
    <mergeCell ref="C3:E3"/>
    <mergeCell ref="C4:E4"/>
    <mergeCell ref="C6:E6"/>
    <mergeCell ref="A145:B145"/>
    <mergeCell ref="A14:D14"/>
    <mergeCell ref="B10:E10"/>
    <mergeCell ref="B11:E11"/>
    <mergeCell ref="B12:E12"/>
    <mergeCell ref="A43:B43"/>
    <mergeCell ref="A18:B18"/>
    <mergeCell ref="A13:E13"/>
  </mergeCells>
  <pageMargins left="0.74803149606299213" right="0.31496062992125984" top="0.35433070866141736" bottom="0.35433070866141736" header="0.31496062992125984" footer="0.31496062992125984"/>
  <pageSetup paperSize="9" scale="60" fitToWidth="5" fitToHeight="5" orientation="portrait" r:id="rId1"/>
  <rowBreaks count="4" manualBreakCount="4">
    <brk id="44" max="4" man="1"/>
    <brk id="74" max="16383" man="1"/>
    <brk id="96" max="16383" man="1"/>
    <brk id="118"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2024-09-27T10:42:42Z</dcterms:modified>
</cp:coreProperties>
</file>